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NAS-AMMGEN.hq.dir.unibo.it\PUBLIC\ARTEC\SETTORI\QUALITA_E_RANKING_DRETM\Qualità Ricerca copia\a_SUA-RD\aa_produzione\e_Dipartimenti\DIFA\SUA Campagna 2022\"/>
    </mc:Choice>
  </mc:AlternateContent>
  <bookViews>
    <workbookView xWindow="0" yWindow="0" windowWidth="20490" windowHeight="7320" tabRatio="785"/>
  </bookViews>
  <sheets>
    <sheet name="Allegato 01 Riesame DIFA" sheetId="1" r:id="rId1"/>
    <sheet name="rendicont ob e ind PST" sheetId="10" r:id="rId2"/>
    <sheet name="PSTRAT_DATA" sheetId="11" state="hidden" r:id="rId3"/>
    <sheet name="DOTTORATO" sheetId="2" state="hidden" r:id="rId4"/>
    <sheet name="exR.08a &amp; SUA.02" sheetId="5" state="hidden" r:id="rId5"/>
    <sheet name="SUA.07-SUA.13-PQ.01" sheetId="6" state="hidden" r:id="rId6"/>
    <sheet name="SUA.06 &amp; exR.04a" sheetId="12" state="hidden" r:id="rId7"/>
  </sheets>
  <externalReferences>
    <externalReference r:id="rId8"/>
    <externalReference r:id="rId9"/>
  </externalReferences>
  <definedNames>
    <definedName name="_xlnm._FilterDatabase" localSheetId="0" hidden="1">'Allegato 01 Riesame DIFA'!$A$4:$S$18</definedName>
    <definedName name="bad3.5" localSheetId="2">'[1]Scatti stipendiali'!#REF!</definedName>
    <definedName name="bad3.5" localSheetId="6">'[1]Scatti stipendiali'!#REF!</definedName>
    <definedName name="bad3.5">'[2]Scatti stipendiali'!#REF!</definedName>
    <definedName name="bad4.2.1" localSheetId="2">[1]CRITICI!#REF!</definedName>
    <definedName name="bad4.2.1" localSheetId="6">[1]CRITICI!#REF!</definedName>
    <definedName name="bad4.2.1">[2]CRITICI!#REF!</definedName>
    <definedName name="bad5.3.2" localSheetId="2">'[1]mancate saturazioni'!#REF!</definedName>
    <definedName name="bad5.3.2" localSheetId="6">'[1]mancate saturazioni'!#REF!</definedName>
    <definedName name="bad5.3.2">'[2]mancate saturazioni'!#REF!</definedName>
    <definedName name="badR05" localSheetId="4">'[2]R.05'!#REF!</definedName>
    <definedName name="badR05" localSheetId="2">'[1]R.05'!#REF!</definedName>
    <definedName name="badR05" localSheetId="6">'[1]R.05'!#REF!</definedName>
    <definedName name="badR05" localSheetId="5">'[2]R.05'!#REF!</definedName>
    <definedName name="badR05">#REF!</definedName>
    <definedName name="gfxF02">PSTRAT_DATA!$B$142:$K$144</definedName>
    <definedName name="gfxF03">PSTRAT_DATA!$B$151:$D$155</definedName>
    <definedName name="gfxF04">PSTRAT_DATA!$B$173:$D$177</definedName>
    <definedName name="gfxF05">PSTRAT_DATA!$B$189:$D$193</definedName>
    <definedName name="gfxF07">PSTRAT_DATA!$B$210:$D$214</definedName>
    <definedName name="gfxF09">PSTRAT_DATA!$B$226:$D$230</definedName>
    <definedName name="gfxF10">PSTRAT_DATA!$B$242:$D$246</definedName>
    <definedName name="gfxF11">PSTRAT_DATA!$B$263:$D$267</definedName>
    <definedName name="gfxF12">PSTRAT_DATA!$B$273:$D$278</definedName>
    <definedName name="gfxF13">PSTRAT_DATA!$B$296:$D$300</definedName>
    <definedName name="gfxF14">PSTRAT_DATA!$B$318:$D$322</definedName>
    <definedName name="gfxF15">PSTRAT_DATA!$B$328:$D$330</definedName>
    <definedName name="gfxF19">PSTRAT_DATA!$B$336:$D$340</definedName>
    <definedName name="gfxF22">PSTRAT_DATA!$B$346:$D$350</definedName>
    <definedName name="gfxR01">PSTRAT_DATA!$B$4:$P$5</definedName>
    <definedName name="gfxR02" localSheetId="2">PSTRAT_DATA!$B$21:$E$25</definedName>
    <definedName name="gfxR02" localSheetId="6">[1]PSTRAT_DATA!$B$21:$E$25</definedName>
    <definedName name="gfxR02">[2]PSTRAT_DATA!$B$21:$E$25</definedName>
    <definedName name="gfxR03">PSTRAT_DATA!$B$31:$D$33</definedName>
    <definedName name="gfxR05">PSTRAT_DATA!$C$69:$E$74</definedName>
    <definedName name="gfxR06">PSTRAT_DATA!$C$90:$E$95</definedName>
    <definedName name="gfxR07">PSTRAT_DATA!$B$101:$J$105</definedName>
    <definedName name="gfxR09" localSheetId="2">PSTRAT_DATA!$B$119:$M$123</definedName>
    <definedName name="gfxR09" localSheetId="6">[1]PSTRAT_DATA!$B$119:$M$123</definedName>
    <definedName name="gfxR09">[2]PSTRAT_DATA!$B$119:$M$123</definedName>
    <definedName name="gfxR12">PSTRAT_DATA!$B$128:$D$129</definedName>
    <definedName name="gfxT01">PSTRAT_DATA!$B$368:$D$370</definedName>
    <definedName name="gfxT03">PSTRAT_DATA!$B$382:$D$384</definedName>
    <definedName name="minitabR04" localSheetId="2">PSTRAT_DATA!$C$49:$E$56</definedName>
    <definedName name="minitabR04" localSheetId="6">[1]PSTRAT_DATA!$C$49:$E$56</definedName>
    <definedName name="minitabR04">[2]PSTRAT_DATA!$C$49:$E$56</definedName>
    <definedName name="tab5.4.1">DOTTORATO!$A$17</definedName>
    <definedName name="tab5.4.2">DOTTORATO!$A$27</definedName>
    <definedName name="tabF03" localSheetId="2">PSTRAT_DATA!$C$159:$N$167</definedName>
    <definedName name="tabF03" localSheetId="6">[1]PSTRAT_DATA!$C$159:$N$167</definedName>
    <definedName name="tabF03">[2]PSTRAT_DATA!$C$159:$N$167</definedName>
    <definedName name="tabF04" localSheetId="2">PSTRAT_DATA!$B$181:$H$183</definedName>
    <definedName name="tabF04" localSheetId="6">[1]PSTRAT_DATA!$B$181:$H$183</definedName>
    <definedName name="tabF04">[2]PSTRAT_DATA!$B$181:$H$183</definedName>
    <definedName name="tabF05" localSheetId="2">PSTRAT_DATA!$C$196:$I$204</definedName>
    <definedName name="tabF05" localSheetId="6">[1]PSTRAT_DATA!$C$196:$I$204</definedName>
    <definedName name="tabF05">[2]PSTRAT_DATA!$C$196:$I$204</definedName>
    <definedName name="tabF07" localSheetId="2">PSTRAT_DATA!$B$218:$H$220</definedName>
    <definedName name="tabF07" localSheetId="6">[1]PSTRAT_DATA!$B$218:$H$220</definedName>
    <definedName name="tabF07">[2]PSTRAT_DATA!$B$218:$H$220</definedName>
    <definedName name="tabF09" localSheetId="2">PSTRAT_DATA!$B$234:$H$236</definedName>
    <definedName name="tabF09" localSheetId="6">[1]PSTRAT_DATA!$B$234:$H$236</definedName>
    <definedName name="tabF09">[2]PSTRAT_DATA!$B$234:$H$236</definedName>
    <definedName name="tabF10" localSheetId="2">PSTRAT_DATA!$C$249:$I$257</definedName>
    <definedName name="tabF10" localSheetId="6">[1]PSTRAT_DATA!$C$249:$I$257</definedName>
    <definedName name="tabF10">[2]PSTRAT_DATA!$C$249:$I$257</definedName>
    <definedName name="tabF12" localSheetId="2">PSTRAT_DATA!$C$282:$I$290</definedName>
    <definedName name="tabF12" localSheetId="6">[1]PSTRAT_DATA!$C$282:$I$290</definedName>
    <definedName name="tabF12">[2]PSTRAT_DATA!$C$282:$I$290</definedName>
    <definedName name="tabF13" localSheetId="2">PSTRAT_DATA!$C$304:$I$312</definedName>
    <definedName name="tabF13" localSheetId="6">[1]PSTRAT_DATA!$C$304:$I$312</definedName>
    <definedName name="tabF13">[2]PSTRAT_DATA!$C$304:$I$312</definedName>
    <definedName name="tabF15">#REF!</definedName>
    <definedName name="tabF22" localSheetId="2">PSTRAT_DATA!$C$354:$I$362</definedName>
    <definedName name="tabF22" localSheetId="6">[1]PSTRAT_DATA!$C$354:$I$362</definedName>
    <definedName name="tabF22">[2]PSTRAT_DATA!$C$354:$I$362</definedName>
    <definedName name="tabPQ01">'SUA.07-SUA.13-PQ.01'!$B$39:$C$40</definedName>
    <definedName name="tabR01" localSheetId="2">PSTRAT_DATA!$B$9:$H$13</definedName>
    <definedName name="tabR01" localSheetId="6">[1]PSTRAT_DATA!$B$9:$H$13</definedName>
    <definedName name="tabR01">[2]PSTRAT_DATA!$B$9:$H$13</definedName>
    <definedName name="tabR03" localSheetId="2">PSTRAT_DATA!$B$37:$J$39</definedName>
    <definedName name="tabR03" localSheetId="6">[1]PSTRAT_DATA!$B$37:$J$39</definedName>
    <definedName name="tabR03">[2]PSTRAT_DATA!$B$37:$J$39</definedName>
    <definedName name="tabR04">PSTRAT_DATA!$C$49:$N$60</definedName>
    <definedName name="tabR04a">'SUA.06 &amp; exR.04a'!$B$23:$E$25</definedName>
    <definedName name="tabR05" localSheetId="2">PSTRAT_DATA!$B$79:$J$83</definedName>
    <definedName name="tabR05" localSheetId="6">[1]PSTRAT_DATA!$B$79:$J$83</definedName>
    <definedName name="tabR05">[2]PSTRAT_DATA!$B$79:$J$83</definedName>
    <definedName name="tabR08a">'exR.08a &amp; SUA.02'!$B$10:$E$12</definedName>
    <definedName name="tabR12">PSTRAT_DATA!$B$133:$G$135</definedName>
    <definedName name="tabSUA02">'exR.08a &amp; SUA.02'!$B$26:$G$28</definedName>
    <definedName name="tabSUA06">'SUA.06 &amp; exR.04a'!$B$8:$I$10</definedName>
    <definedName name="tabSUA07">'SUA.07-SUA.13-PQ.01'!$B$9:$G$11</definedName>
    <definedName name="tabSUA13">'SUA.07-SUA.13-PQ.01'!$B$24:$I$28</definedName>
    <definedName name="tabT01" localSheetId="2">PSTRAT_DATA!$B$374:$J$376</definedName>
    <definedName name="tabT01" localSheetId="6">[1]PSTRAT_DATA!$B$374:$J$376</definedName>
    <definedName name="tabT01">[2]PSTRAT_DATA!$B$374:$J$376</definedName>
    <definedName name="tabT03" localSheetId="2">PSTRAT_DATA!$B$388:$J$390</definedName>
    <definedName name="tabT03" localSheetId="6">[1]PSTRAT_DATA!$B$388:$J$390</definedName>
    <definedName name="tabT03">[2]PSTRAT_DATA!$B$388:$J$390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5" i="1" l="1"/>
  <c r="I19" i="1"/>
  <c r="I18" i="1"/>
  <c r="I17" i="1"/>
  <c r="I16" i="1"/>
  <c r="I15" i="1"/>
  <c r="I14" i="1"/>
  <c r="I13" i="1"/>
  <c r="I12" i="1"/>
  <c r="I11" i="1"/>
  <c r="I10" i="1"/>
  <c r="I9" i="1"/>
  <c r="I7" i="1"/>
  <c r="I6" i="1"/>
  <c r="I5" i="1"/>
  <c r="R19" i="1"/>
  <c r="Q19" i="1"/>
  <c r="H2" i="1"/>
  <c r="R17" i="1"/>
  <c r="R18" i="1"/>
  <c r="Q17" i="1"/>
  <c r="G2" i="1"/>
  <c r="R15" i="1"/>
  <c r="R16" i="1"/>
  <c r="Q15" i="1"/>
  <c r="F2" i="1"/>
  <c r="R13" i="1"/>
  <c r="R14" i="1"/>
  <c r="Q13" i="1"/>
  <c r="E2" i="1"/>
  <c r="R10" i="1"/>
  <c r="R11" i="1"/>
  <c r="Q10" i="1"/>
  <c r="D2" i="1"/>
  <c r="R7" i="1"/>
  <c r="R9" i="1"/>
  <c r="Q7" i="1"/>
  <c r="C2" i="1"/>
  <c r="R5" i="1"/>
  <c r="R6" i="1"/>
  <c r="A2" i="1"/>
  <c r="R8" i="1"/>
  <c r="R12" i="1"/>
  <c r="K17" i="10"/>
  <c r="J17" i="10"/>
  <c r="P17" i="1"/>
  <c r="O17" i="1"/>
  <c r="K16" i="10"/>
  <c r="J16" i="10"/>
  <c r="K15" i="10"/>
  <c r="J15" i="10"/>
  <c r="K14" i="10"/>
  <c r="J14" i="10"/>
  <c r="K13" i="10"/>
  <c r="J13" i="10"/>
  <c r="K12" i="10"/>
  <c r="J12" i="10"/>
  <c r="K11" i="10"/>
  <c r="J11" i="10"/>
  <c r="P10" i="1"/>
  <c r="O10" i="1"/>
  <c r="K10" i="10"/>
  <c r="P12" i="1"/>
  <c r="J10" i="10"/>
  <c r="K9" i="10"/>
  <c r="J9" i="10"/>
  <c r="K8" i="10"/>
  <c r="J8" i="10"/>
  <c r="K7" i="10"/>
  <c r="J7" i="10"/>
  <c r="K6" i="10"/>
  <c r="J6" i="10"/>
  <c r="K5" i="10"/>
  <c r="J5" i="10"/>
  <c r="K4" i="10"/>
  <c r="J4" i="10"/>
  <c r="K3" i="10"/>
  <c r="J3" i="10"/>
  <c r="G16" i="1"/>
  <c r="G9" i="1"/>
  <c r="O13" i="1"/>
  <c r="P5" i="1"/>
  <c r="O5" i="1"/>
  <c r="P6" i="1"/>
  <c r="P13" i="1"/>
  <c r="P14" i="1"/>
  <c r="F16" i="1"/>
  <c r="N16" i="1"/>
  <c r="H14" i="10"/>
  <c r="P15" i="1"/>
  <c r="O15" i="1"/>
  <c r="P16" i="1"/>
  <c r="P7" i="1"/>
  <c r="O7" i="1"/>
  <c r="P9" i="1"/>
  <c r="P19" i="1"/>
  <c r="O19" i="1"/>
  <c r="P18" i="1"/>
  <c r="N17" i="1"/>
  <c r="F18" i="1"/>
  <c r="N18" i="1"/>
  <c r="H16" i="10"/>
  <c r="N15" i="1"/>
  <c r="M15" i="1"/>
  <c r="N13" i="1"/>
  <c r="N14" i="1"/>
  <c r="M13" i="1"/>
  <c r="N12" i="1"/>
  <c r="F11" i="1"/>
  <c r="N11" i="1"/>
  <c r="H9" i="10"/>
  <c r="N10" i="1"/>
  <c r="M10" i="1"/>
  <c r="F8" i="1"/>
  <c r="N8" i="1"/>
  <c r="N7" i="1"/>
  <c r="P8" i="1"/>
  <c r="P11" i="1"/>
  <c r="F9" i="1"/>
  <c r="N9" i="1"/>
  <c r="N19" i="1"/>
  <c r="M19" i="1"/>
  <c r="I17" i="10"/>
  <c r="H6" i="10"/>
  <c r="F6" i="1"/>
  <c r="I25" i="11"/>
  <c r="H25" i="11"/>
  <c r="G25" i="11"/>
  <c r="F25" i="11"/>
  <c r="I24" i="11"/>
  <c r="H24" i="11"/>
  <c r="G24" i="11"/>
  <c r="F24" i="11"/>
  <c r="I23" i="11"/>
  <c r="H23" i="11"/>
  <c r="G23" i="11"/>
  <c r="F23" i="11"/>
  <c r="I22" i="11"/>
  <c r="H22" i="11"/>
  <c r="G22" i="11"/>
  <c r="F22" i="11"/>
  <c r="I21" i="11"/>
  <c r="H21" i="11"/>
  <c r="G21" i="11"/>
  <c r="F21" i="11"/>
  <c r="H11" i="10"/>
  <c r="H17" i="10"/>
  <c r="N6" i="1"/>
  <c r="H15" i="10"/>
  <c r="N5" i="1"/>
  <c r="M5" i="1"/>
  <c r="I4" i="10"/>
  <c r="H10" i="10"/>
  <c r="H8" i="10"/>
  <c r="H5" i="10"/>
  <c r="H3" i="10"/>
  <c r="H4" i="10"/>
  <c r="I13" i="10"/>
  <c r="I14" i="10"/>
  <c r="H7" i="10"/>
  <c r="M7" i="1"/>
  <c r="I9" i="10"/>
  <c r="I8" i="10"/>
  <c r="I10" i="10"/>
  <c r="I11" i="10"/>
  <c r="I12" i="10"/>
  <c r="M17" i="1"/>
  <c r="I3" i="10"/>
  <c r="H12" i="10"/>
  <c r="H13" i="10"/>
  <c r="I5" i="10"/>
  <c r="I6" i="10"/>
  <c r="I7" i="10"/>
  <c r="I16" i="10"/>
  <c r="I15" i="10"/>
</calcChain>
</file>

<file path=xl/sharedStrings.xml><?xml version="1.0" encoding="utf-8"?>
<sst xmlns="http://schemas.openxmlformats.org/spreadsheetml/2006/main" count="961" uniqueCount="326">
  <si>
    <t>OB. D.1</t>
  </si>
  <si>
    <t>OB. D.2</t>
  </si>
  <si>
    <t>OB. D.3</t>
  </si>
  <si>
    <t>OB. D.4</t>
  </si>
  <si>
    <t>OB. D.5</t>
  </si>
  <si>
    <t>OB. D.6</t>
  </si>
  <si>
    <t>OB. D.7</t>
  </si>
  <si>
    <t>Gli indicatori di monitoraggio sono tratti dal  Rapporto Annuale di Dipartimento DIFA il 05/05/22, salvo diversamente specificato. Il raggiungimento di un obiettivo è calcolato su una media 2019-21</t>
  </si>
  <si>
    <t>Obiettivi</t>
  </si>
  <si>
    <t>PST</t>
  </si>
  <si>
    <t xml:space="preserve">Indicatore </t>
  </si>
  <si>
    <t>Valore di riferimento</t>
  </si>
  <si>
    <t>Valore obiettivo</t>
  </si>
  <si>
    <t>VALORE 
2019</t>
  </si>
  <si>
    <t>VALORE
 2020</t>
  </si>
  <si>
    <t>VALORE
 2021</t>
  </si>
  <si>
    <t>MEDIA
2019-21</t>
  </si>
  <si>
    <t>D.1 VALORIZZARE IL DOTTORATO DI RICERCA IN UNA PROSPETTIVA NAZIONALE E INTERNAZIONALE</t>
  </si>
  <si>
    <t>0.1.1</t>
  </si>
  <si>
    <t xml:space="preserve">R.01 b: DOTTORANDI CON TITOLO CONSEGUITO IN ALTRI ATENEI
Metrica: percentuale di dottorandi con titolo conseguito in altro ateneo sul totale di dottorandi
</t>
  </si>
  <si>
    <t xml:space="preserve">26.2%
(media 2016-18)
</t>
  </si>
  <si>
    <t>(26 ± 5) %</t>
  </si>
  <si>
    <t xml:space="preserve">5.4.2: SODDISFAZIONE MEDIA DEI DOTTORI DI RICERCA
Metrica: soddisfazione media dei dottori di ricerca: voto medio (1 – 10) per esperienze all’estero
</t>
  </si>
  <si>
    <t xml:space="preserve">8.1
(media 2016-18)
</t>
  </si>
  <si>
    <t>≥ 8</t>
  </si>
  <si>
    <t>Non valutabile</t>
  </si>
  <si>
    <t>D.2 CONSOLIDARE LA VALORIZZAZIONE DEL MERITO SCIENTIFICO NEL RECLUTAMENTO E PROGRESSIONE DI CARRIERA</t>
  </si>
  <si>
    <t>0.1.2</t>
  </si>
  <si>
    <t xml:space="preserve">R.04: NEOASSUNTI RESP. DI PROGETTI COMPETITIVI
Metrica: Percentuale di neoassunti (nel periodo da anno t-2 ad anno t) responsabili di progetti competitivi con incassi nell'anno t, sul numero totale dei neoassunti nello stesso periodo
</t>
  </si>
  <si>
    <t xml:space="preserve">12.4 %
(media 2016-18)
</t>
  </si>
  <si>
    <t>(14 ± 3) %</t>
  </si>
  <si>
    <t xml:space="preserve">R.05a: VRA: NEOASSUNTI SOPRA MEDIANA
Metrica: Percentuale dei neoassunti con punteggio VRA superiore alla mediana di area VRA e ruolo
</t>
  </si>
  <si>
    <t xml:space="preserve">62.7 %
(media 2016-18)
</t>
  </si>
  <si>
    <t>(66 ± 3) %</t>
  </si>
  <si>
    <t xml:space="preserve">DIFA.1: RESPONSABILITÀ NEOASSUNTI
Metrica: Percentuale di neoassunti (nel periodo da anno t-2 ad anno t) con responsabilità di progetti nell’ambito di grandi infrastrutture di ricerca o collaborazioni internazionali nell'anno t, sul numero totale dei neoassunti nello stesso periodo (Fonte dipartimento)
</t>
  </si>
  <si>
    <t>(15 ± 5) %</t>
  </si>
  <si>
    <t>D.3 MANTENERE E CONSOLIDARE LA QUALITÀ E LA PRODUTTIVITÀ DELLA RICERCA</t>
  </si>
  <si>
    <t>O.1.3</t>
  </si>
  <si>
    <t xml:space="preserve">SUA.02: PRODUZIONE SCIENTIFICA (numero medio annuo)
Metrica: Rapporto fra numero di prodotti registrati in IRIS e numero di unità di personale docente strutturato
</t>
  </si>
  <si>
    <t xml:space="preserve">6.2
(media 2016-18)
</t>
  </si>
  <si>
    <t>Valore di riferimento ± 10 %</t>
  </si>
  <si>
    <t xml:space="preserve">R.06 INDICE UNICO (pubblicazioni Scopus): 
Metrica: Frazione dei prodotti pubblicati negli anni da t-4 a t-1 da parte della popolazione in servizio al 31-12 dell'anno t nelle fasce VQR 2011-14 ''miglior 10%'' e ''10-30%''
</t>
  </si>
  <si>
    <t>75.2 %
 (media 2016-18)</t>
  </si>
  <si>
    <t xml:space="preserve">SUA.07 PUBBLICAZIONI COAUTORI INTERNAZIONALI
Metrica: Rapporto x 100 fra numero di pubblicazioni con coautori di istituzioni non italiane e numero totale delle pubblicazioni
</t>
  </si>
  <si>
    <t>82.4 %</t>
  </si>
  <si>
    <t>D.4 CONSOLIDARE LE INFRASTRUTTURE DI RICERCA LOCALI E MANTENERE COLLABORAZIONI CON ENTI E ORGANIZZAZIONI ESTERNE, ANCHE PER GARANTIRE ACCESSO A GRANDI INFRASTRUTTURE</t>
  </si>
  <si>
    <t>O.1.4</t>
  </si>
  <si>
    <t>DIFA.2 Ammontare delle spese per laboratori (codici SIOPE 2261, 7317 e 7323) (Fonte dipartimento)</t>
  </si>
  <si>
    <t xml:space="preserve">101,167 €
(media 2016-18)
</t>
  </si>
  <si>
    <t>Valore di riferimento ± 30 %</t>
  </si>
  <si>
    <t>DIFA.3 Percentuale di tesi di laurea magistrale svolte in collaborazione con Enti Pubblici di Ricerca italiani e stranieri, ospedali e aziende. (Fonte dipartimento)</t>
  </si>
  <si>
    <t xml:space="preserve">41 %
(media 2016-18, relativa ad EPR)
</t>
  </si>
  <si>
    <t>(45 ± 5) %</t>
  </si>
  <si>
    <t>D.5 MANTENERE E CONSOLIDARE LA CAPACITÀ DI COLLABORAZIONE E ATTRAZIONE DI FONDI DI RICERCA SUL PIANO NAZIONALE ED INTERNAZIONALE</t>
  </si>
  <si>
    <t>O.2.1</t>
  </si>
  <si>
    <t>R.09: FINANZIAMENTI PROGETTI NAZIONALI E INTERNAZIONALI
 Metrica: Rapporto fra incassi progetti di ricerca competitivi e numero di unità di personale docente strutturato</t>
  </si>
  <si>
    <t xml:space="preserve">32,631 €
(media 2016-18)
</t>
  </si>
  <si>
    <t>(35.000 ± 10.000) €</t>
  </si>
  <si>
    <t>DIFA.4: RESPONSABILITÀ DOCENTI
Metrica: Frazione dei docenti strutturati con responsabilità di progetti nell’ambito di grandi infrastrutture di ricerca o collaborazioni internazionali.
(Fonte dipartimento)</t>
  </si>
  <si>
    <t>-</t>
  </si>
  <si>
    <t>D. 6 POTENZIARE L'IMPATTO SOCIO-ECONOMICO SUL PIANO REGIONALE, NAZIONALE E INTERNAZIONALE</t>
  </si>
  <si>
    <t>O.6.1</t>
  </si>
  <si>
    <t xml:space="preserve">T.01 BREVETTI 
Metrica: rapporto fra numero di brevetti, marchi e varietà vegetali con titolarità-co-titolarità depositati (comprensivo anche delle diverse estensioni internazionali) e numero di unità di personale docente strutturato
</t>
  </si>
  <si>
    <t xml:space="preserve">3.6 %
(media 2016-18)
</t>
  </si>
  <si>
    <t>(4 ± 2)%</t>
  </si>
  <si>
    <t xml:space="preserve">T.03 FATTURATO ATTIVITÀ SU COMMISSIONE 
Metrica: Rapporto fra incassi per attività commerciale (codice Siope 1310) al netto di eventuali incassi relativi a progetti di ricerca competitivi e numero di unità di personale docente strutturato
</t>
  </si>
  <si>
    <t xml:space="preserve">2,502 €
(media 2016-18)
</t>
  </si>
  <si>
    <t>(3,000 ± 500) €</t>
  </si>
  <si>
    <t>D. 7 REALIZZARE OGNI ANNO DA UNA A TRE INIZIATIVE NELL’AMBITO DEL PUBLIC ENGAGEMENT</t>
  </si>
  <si>
    <t>O.7.1 O.7.2</t>
  </si>
  <si>
    <t>realizzazione e descrizione strutturata di ciascuna iniziativa secondo il modello fornito dall’ateneo (Fonte dipartimento)</t>
  </si>
  <si>
    <t>nessuno</t>
  </si>
  <si>
    <t>realizzazione e descrizione strutturata di ciascuna iniziativa secondo il modello fornito dall’ateneo</t>
  </si>
  <si>
    <t>DIP</t>
  </si>
  <si>
    <t>PST1</t>
  </si>
  <si>
    <t>PST2</t>
  </si>
  <si>
    <t>PST3</t>
  </si>
  <si>
    <t>Riesame 2020</t>
  </si>
  <si>
    <t>Riesame 2021</t>
  </si>
  <si>
    <t>Riesame 2022</t>
  </si>
  <si>
    <t>Indicatori</t>
  </si>
  <si>
    <t>Obiettivo</t>
  </si>
  <si>
    <t>DIFA</t>
  </si>
  <si>
    <t>D.5 MANTENERE E CONSOLIDARE LA CAPACITÀ DI COLLABORAZIONE E ATTRAZIONE DI FONDI DI RICERCA SUL PIANO NAZIONALE ED INTERNAZIONALEE</t>
  </si>
  <si>
    <t>R01</t>
  </si>
  <si>
    <t>Dipartimento</t>
  </si>
  <si>
    <t>Macroarea</t>
  </si>
  <si>
    <t>Ateneo</t>
  </si>
  <si>
    <t>.</t>
  </si>
  <si>
    <t>XXXI</t>
  </si>
  <si>
    <t>XXXII</t>
  </si>
  <si>
    <t>XXXIII</t>
  </si>
  <si>
    <t>XXXIV</t>
  </si>
  <si>
    <t>XXXV</t>
  </si>
  <si>
    <t>R.01 a) % di dottorandi con titolo estero</t>
  </si>
  <si>
    <t>R.01 b) % di dottorandi con titolo conseguito in altri atenei</t>
  </si>
  <si>
    <t>Valori</t>
  </si>
  <si>
    <t>DPT</t>
  </si>
  <si>
    <t>AREA</t>
  </si>
  <si>
    <t>ATENEO</t>
  </si>
  <si>
    <t>1-titolo straniero</t>
  </si>
  <si>
    <t>2-titolo altri atenei</t>
  </si>
  <si>
    <t>3-totale titoli</t>
  </si>
  <si>
    <t>4-% TITOLO ESTERO</t>
  </si>
  <si>
    <t>5-% ALTRI ATENEI</t>
  </si>
  <si>
    <t>R02</t>
  </si>
  <si>
    <t>Dati ricostruiti per grafico in pila</t>
  </si>
  <si>
    <t>MACRO</t>
  </si>
  <si>
    <t>Ciclo</t>
  </si>
  <si>
    <t>I anno</t>
  </si>
  <si>
    <t>totale</t>
  </si>
  <si>
    <t>totale-Iciclo</t>
  </si>
  <si>
    <t>etichette</t>
  </si>
  <si>
    <t>2015 (XXXI)</t>
  </si>
  <si>
    <t>2016 (XXXII)</t>
  </si>
  <si>
    <t>2017 (XXXIII)</t>
  </si>
  <si>
    <t>2018 (XXXIV)</t>
  </si>
  <si>
    <t>2019 (XXXV)</t>
  </si>
  <si>
    <t>R03</t>
  </si>
  <si>
    <t>Anno</t>
  </si>
  <si>
    <t>Valori2</t>
  </si>
  <si>
    <t>Dipartimento:2017</t>
  </si>
  <si>
    <t>Dipartimento:2018</t>
  </si>
  <si>
    <t>Dipartimento:2019</t>
  </si>
  <si>
    <t>Macroarea2:2017</t>
  </si>
  <si>
    <t>Macroarea2:2018</t>
  </si>
  <si>
    <t>Macroarea2:2019</t>
  </si>
  <si>
    <t>Ateneo:2017</t>
  </si>
  <si>
    <t>Ateneo:2018</t>
  </si>
  <si>
    <t>Ateneo:2019</t>
  </si>
  <si>
    <t>N. Dottorandi outgiong &gt;= 30gg (1)</t>
  </si>
  <si>
    <t>Totale Dottorandi Iscritti (2)</t>
  </si>
  <si>
    <t>R.03 (1)/(2)*100</t>
  </si>
  <si>
    <t>R04</t>
  </si>
  <si>
    <t>Fascia</t>
  </si>
  <si>
    <t>Media ultimo triennio</t>
  </si>
  <si>
    <t>Neoassunti (nel periodo da anno t-2 ad anno t) responsabili di progetti competitivi con incassi nell'anno t</t>
  </si>
  <si>
    <t>I Fascia</t>
  </si>
  <si>
    <t>II Fascia</t>
  </si>
  <si>
    <t>Ricercatori</t>
  </si>
  <si>
    <t>Totale</t>
  </si>
  <si>
    <t>Totale dei neoassunti (nel periodo da anno t-2 ad anno t)</t>
  </si>
  <si>
    <t>R.03
Neoassunti responsabili di progetti competitivi con incassi nell'anno di riferimento (% sul totale)</t>
  </si>
  <si>
    <t>R05</t>
  </si>
  <si>
    <t>Livello</t>
  </si>
  <si>
    <t>Attributo</t>
  </si>
  <si>
    <t>VRA 2017</t>
  </si>
  <si>
    <t>VRA 2018</t>
  </si>
  <si>
    <t>VRA 2019</t>
  </si>
  <si>
    <t>Dip</t>
  </si>
  <si>
    <t>% Neo sopra mediana</t>
  </si>
  <si>
    <t>% Neo sopra 1Q</t>
  </si>
  <si>
    <t>Area</t>
  </si>
  <si>
    <t>Metriche</t>
  </si>
  <si>
    <t>Neoassunti sopra mediana di ruolo e area</t>
  </si>
  <si>
    <t>Neoassunti sopra al primo quartile di ruolo e area</t>
  </si>
  <si>
    <t>Totale neoassunti</t>
  </si>
  <si>
    <t>R.05 a) % Neoassunti sopra mediana di ruolo e area</t>
  </si>
  <si>
    <t>R.05 b) % Neoassunti sopra al primo quartile di ruolo e area</t>
  </si>
  <si>
    <t>R06</t>
  </si>
  <si>
    <t>2017</t>
  </si>
  <si>
    <t>2018</t>
  </si>
  <si>
    <t>2019</t>
  </si>
  <si>
    <t>miglior 10%</t>
  </si>
  <si>
    <t>miglior 30%</t>
  </si>
  <si>
    <t>R07</t>
  </si>
  <si>
    <t>Pubblicazioni di fascia A</t>
  </si>
  <si>
    <t>Totale pubblicazioni valutate</t>
  </si>
  <si>
    <t>Numero massimo pubblicazioni presentabili</t>
  </si>
  <si>
    <t>R.07 a) Percentuale di pubblicazioni di Fascia A</t>
  </si>
  <si>
    <t>R.07 b) Percentuale di pubblicazioni presentate sul numero massimo di prodotti conferibili</t>
  </si>
  <si>
    <t>R09</t>
  </si>
  <si>
    <t>1 Ambito Europeo ed Internazionale</t>
  </si>
  <si>
    <t>2 Ambito Nazionale</t>
  </si>
  <si>
    <t>3 Totale Complessivo</t>
  </si>
  <si>
    <t>4 Personale docente (al 31/12)</t>
  </si>
  <si>
    <t>R.09</t>
  </si>
  <si>
    <t>R12</t>
  </si>
  <si>
    <t>Anno laurea</t>
  </si>
  <si>
    <t xml:space="preserve">2018 </t>
  </si>
  <si>
    <t xml:space="preserve">2019 </t>
  </si>
  <si>
    <t>Metrica</t>
  </si>
  <si>
    <t>N. Pubblicazioni OA</t>
  </si>
  <si>
    <t>N. Pubblicazioni</t>
  </si>
  <si>
    <t>% Pubb. OA</t>
  </si>
  <si>
    <t>F02</t>
  </si>
  <si>
    <t>occupazione</t>
  </si>
  <si>
    <t>disoccupazione</t>
  </si>
  <si>
    <t>area</t>
  </si>
  <si>
    <t>2016_1</t>
  </si>
  <si>
    <t>2017_1</t>
  </si>
  <si>
    <t>2018_1</t>
  </si>
  <si>
    <t>2018_3</t>
  </si>
  <si>
    <t>2018_5</t>
  </si>
  <si>
    <t xml:space="preserve"> dipartimento</t>
  </si>
  <si>
    <t xml:space="preserve"> Macroarea</t>
  </si>
  <si>
    <t xml:space="preserve"> Ateneo</t>
  </si>
  <si>
    <t>F03</t>
  </si>
  <si>
    <t>2014</t>
  </si>
  <si>
    <t>2015</t>
  </si>
  <si>
    <t>2016</t>
  </si>
  <si>
    <t>Tipo Ciclo</t>
  </si>
  <si>
    <t>Metrics</t>
  </si>
  <si>
    <t>Macro</t>
  </si>
  <si>
    <t>1-I ciclo</t>
  </si>
  <si>
    <t>1-Laureati con Esami Superati con CV/RC &amp; 'STAGE' or 'TIROCIN' or 'INTERNSHIP'</t>
  </si>
  <si>
    <t>2-Lauree</t>
  </si>
  <si>
    <t>3-Percentuale laureati con tirocinio curriculare</t>
  </si>
  <si>
    <t>2-II ciclo</t>
  </si>
  <si>
    <t>3-ciclo unico</t>
  </si>
  <si>
    <t>F04</t>
  </si>
  <si>
    <t>2013/14</t>
  </si>
  <si>
    <t>2014/15</t>
  </si>
  <si>
    <t>2015/16</t>
  </si>
  <si>
    <t>2016/17</t>
  </si>
  <si>
    <t>2017/18</t>
  </si>
  <si>
    <t>2013/2014</t>
  </si>
  <si>
    <t>2014/2015</t>
  </si>
  <si>
    <t>2015/2016</t>
  </si>
  <si>
    <t>2016/2017</t>
  </si>
  <si>
    <t>2017/2018</t>
  </si>
  <si>
    <t>dip</t>
  </si>
  <si>
    <t>macr</t>
  </si>
  <si>
    <t>ateneo</t>
  </si>
  <si>
    <t>Laureati entro A.A. prec.</t>
  </si>
  <si>
    <t>Studenti della coorte</t>
  </si>
  <si>
    <t>%</t>
  </si>
  <si>
    <t>F05</t>
  </si>
  <si>
    <t>2018/19</t>
  </si>
  <si>
    <t xml:space="preserve"> 2014/2015</t>
  </si>
  <si>
    <t xml:space="preserve"> 2015/2016</t>
  </si>
  <si>
    <t xml:space="preserve"> 2016/2017</t>
  </si>
  <si>
    <t xml:space="preserve"> 2017/2018</t>
  </si>
  <si>
    <t>2018/2019</t>
  </si>
  <si>
    <t>1-Numeratore</t>
  </si>
  <si>
    <t>2-Denominatore</t>
  </si>
  <si>
    <t>3-Indicatore</t>
  </si>
  <si>
    <t>F07</t>
  </si>
  <si>
    <t>Tipo ciclo</t>
  </si>
  <si>
    <t>I ciclo</t>
  </si>
  <si>
    <t>II ciclo</t>
  </si>
  <si>
    <t>ciclo unico</t>
  </si>
  <si>
    <t>F09</t>
  </si>
  <si>
    <t>2019/20</t>
  </si>
  <si>
    <t xml:space="preserve"> 2015/2016 - DIP</t>
  </si>
  <si>
    <t xml:space="preserve"> 2016/2017 - DIP</t>
  </si>
  <si>
    <t xml:space="preserve"> 2017/2018 - DIP</t>
  </si>
  <si>
    <t xml:space="preserve"> 2018/2019 - DIP</t>
  </si>
  <si>
    <t xml:space="preserve"> 2019/2020 - DIP</t>
  </si>
  <si>
    <t xml:space="preserve"> 2019/2020 - MACROAREA</t>
  </si>
  <si>
    <t xml:space="preserve"> 2019/2020 - ATENEO</t>
  </si>
  <si>
    <t>Iscritti LM con titolo I ciclo in altro Ateneo</t>
  </si>
  <si>
    <t>Totale iscritti LM</t>
  </si>
  <si>
    <t>% iscritti LM con titolo I ciclo in altro Ateneo</t>
  </si>
  <si>
    <t>F10</t>
  </si>
  <si>
    <t>F11</t>
  </si>
  <si>
    <t>Macroarea (media per dip.)</t>
  </si>
  <si>
    <t>Ateneo (media per dip.)</t>
  </si>
  <si>
    <t>F12</t>
  </si>
  <si>
    <t>Iscritti con cittadinanza o curriculum internazionale</t>
  </si>
  <si>
    <t>Totale iscritti</t>
  </si>
  <si>
    <t>% iscritti internazionali</t>
  </si>
  <si>
    <t>F13</t>
  </si>
  <si>
    <t>F14</t>
  </si>
  <si>
    <t>F15</t>
  </si>
  <si>
    <t>F19</t>
  </si>
  <si>
    <t>F22</t>
  </si>
  <si>
    <t>1-Abbandoni degli studi (abbandoni + trasferimenti)</t>
  </si>
  <si>
    <t>2-Studenti della coorte</t>
  </si>
  <si>
    <t>3-% di abbandoni al ll anno</t>
  </si>
  <si>
    <t>T01</t>
  </si>
  <si>
    <t>Brevetti (1)</t>
  </si>
  <si>
    <t>Totale personale docente al 31/12 (2)</t>
  </si>
  <si>
    <t>T.01 (1)/(2)*100</t>
  </si>
  <si>
    <t>T03</t>
  </si>
  <si>
    <t>dipartimento</t>
  </si>
  <si>
    <t>macroarea</t>
  </si>
  <si>
    <t>Incassi Att. Comm</t>
  </si>
  <si>
    <t>Totale Doc-Ric al 31/12</t>
  </si>
  <si>
    <t>T.03</t>
  </si>
  <si>
    <t>Corsi di Dottorato proposti dal Dipartimento</t>
  </si>
  <si>
    <t>numero iscritti 35°</t>
  </si>
  <si>
    <t>A: qualità ricerca del collegio (50%)</t>
  </si>
  <si>
    <t>B: internaz. (3,3%)</t>
  </si>
  <si>
    <t>B1: internaz. CANDIDATI (3,3%)</t>
  </si>
  <si>
    <t>B2: internaz. INNOVATIVI (3,3%)</t>
  </si>
  <si>
    <t>C: collab. (5%)</t>
  </si>
  <si>
    <t>C1: collab. INNOVATIVI (5%)</t>
  </si>
  <si>
    <t>D: attrattività (5%)</t>
  </si>
  <si>
    <t>D1: attrattività CANDIDATI (5%)</t>
  </si>
  <si>
    <t>E: dotazioni (20%)</t>
  </si>
  <si>
    <t>ASTROFISICA</t>
  </si>
  <si>
    <t>FISICA</t>
  </si>
  <si>
    <t>IL FUTURO DELLA TERRA, CAMBIAMENTI CLIMATICI E SFIDE SOCIALI</t>
  </si>
  <si>
    <t>UNIBO in collaborazione con Almalaurea</t>
  </si>
  <si>
    <t>Dottorandi indagati</t>
  </si>
  <si>
    <t>Tasso di risposta (%)</t>
  </si>
  <si>
    <t>Soddisfazione complessiva per le attività formative
(medie, scala 1-10)</t>
  </si>
  <si>
    <t>Soddisfazione complessiva per l'esperienza di studio 
o di ricerca all’estero
(medie, scala 1-10)</t>
  </si>
  <si>
    <t>Dottori indagati</t>
  </si>
  <si>
    <t>Tasso di occupazione 
a 1 anno dal titolo (%)</t>
  </si>
  <si>
    <t>Guadagno mensile netto 
a 1 anno dal titolo (medie, in euro)</t>
  </si>
  <si>
    <t>GEOFISICA</t>
  </si>
  <si>
    <t>TOTALE Dipartimento</t>
  </si>
  <si>
    <t>TOTALE Macroarea</t>
  </si>
  <si>
    <t>TOTALE Ateneo</t>
  </si>
  <si>
    <t>Numero citazioni Prodotti</t>
  </si>
  <si>
    <t>Neoassunti</t>
  </si>
  <si>
    <t>ex R.08a N. citazioni pro capite</t>
  </si>
  <si>
    <t>Produzione scientifica (2)</t>
  </si>
  <si>
    <t>Totale personale docente strutturato al 31/12 (1)</t>
  </si>
  <si>
    <t>SUA.02 (2)/(1)</t>
  </si>
  <si>
    <t>Prodotti  con coautori internazionali (1)</t>
  </si>
  <si>
    <t>Totale produzione scientifica (2)</t>
  </si>
  <si>
    <t>SUA.07 (1)/(2)*100</t>
  </si>
  <si>
    <t>SUA.13 Numero di mesi/persona incoming &gt; 30gg (2)</t>
  </si>
  <si>
    <t>SUA.13bis incoming (2)/(1)</t>
  </si>
  <si>
    <t>SUA.13 Numero di mesi/persona outgoing &gt; 30gg (3)</t>
  </si>
  <si>
    <t>SUA.13bis outgoing (3)/(1)</t>
  </si>
  <si>
    <t>PQ.01a - % prodotti con autori di più aree VRA</t>
  </si>
  <si>
    <t>PQ.01a - % prodotti con autori di più SSD</t>
  </si>
  <si>
    <t>Progetti in bandi competitivi (1)</t>
  </si>
  <si>
    <t>Totale personale docente strutturato al 31/12 (2)</t>
  </si>
  <si>
    <t>SUA.06 (1)/(2)*100</t>
  </si>
  <si>
    <t>Docenti</t>
  </si>
  <si>
    <t>ex R.04a N. citazioni pro capite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</si>
</sst>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* #,##0.00\ &quot;€&quot;_-;\-* #,##0.00\ &quot;€&quot;_-;_-* &quot;-&quot;??\ &quot;€&quot;_-;_-@_-"/>
    <numFmt numFmtId="164" formatCode="_-&quot;€&quot;* #,##0.00_-;\-&quot;€&quot;* #,##0.00_-;_-&quot;€&quot;* &quot;-&quot;??_-;_-@_-"/>
    <numFmt numFmtId="165" formatCode="0.0"/>
    <numFmt numFmtId="166" formatCode="#,##0;\(#,##0\)"/>
    <numFmt numFmtId="167" formatCode="0.0%"/>
    <numFmt numFmtId="168" formatCode="0.0;\(0.0\)"/>
    <numFmt numFmtId="169" formatCode="0.0%;\(0.0%\)"/>
    <numFmt numFmtId="170" formatCode="#,##0.00;\(#,##0.00\)"/>
    <numFmt numFmtId="171" formatCode="#,##0.0;\(#,##0.0\)"/>
    <numFmt numFmtId="172" formatCode="#,##0\ &quot;€&quot;"/>
    <numFmt numFmtId="173" formatCode="&quot;€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sz val="12"/>
      <color theme="1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FFFF"/>
      <name val="Arial Narrow"/>
      <family val="2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C0504D"/>
      <name val="Arial Narrow"/>
      <family val="2"/>
    </font>
    <font>
      <sz val="10"/>
      <color rgb="FF808080"/>
      <name val="Arial Narrow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4"/>
      <color rgb="FFC0504D"/>
      <name val="Verdana"/>
      <family val="2"/>
    </font>
    <font>
      <sz val="11"/>
      <color rgb="FFFF0000"/>
      <name val="Arial Narrow"/>
      <family val="2"/>
    </font>
    <font>
      <i/>
      <sz val="11"/>
      <color theme="1"/>
      <name val="Garamond"/>
      <family val="1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0504D"/>
        <bgColor rgb="FF00008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lightUp">
        <fgColor theme="0" tint="-0.14996795556505021"/>
        <bgColor theme="0"/>
      </patternFill>
    </fill>
    <fill>
      <patternFill patternType="solid">
        <fgColor rgb="FF003300"/>
        <bgColor rgb="FF00008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969696"/>
      </left>
      <right/>
      <top/>
      <bottom/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rgb="FF969696"/>
      </top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theme="1" tint="0.34998626667073579"/>
      </right>
      <top/>
      <bottom/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medium">
        <color theme="1" tint="0.249977111117893"/>
      </bottom>
      <diagonal/>
    </border>
    <border>
      <left/>
      <right/>
      <top style="thin">
        <color theme="1" tint="0.34998626667073579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34998626667073579"/>
      </top>
      <bottom style="thin">
        <color theme="1" tint="0.249977111117893"/>
      </bottom>
      <diagonal/>
    </border>
    <border>
      <left/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/>
      <bottom/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medium">
        <color theme="1" tint="0.34998626667073579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medium">
        <color theme="1" tint="0.34998626667073579"/>
      </bottom>
      <diagonal/>
    </border>
    <border>
      <left/>
      <right/>
      <top style="thin">
        <color theme="1" tint="0.249977111117893"/>
      </top>
      <bottom style="thin">
        <color theme="1" tint="0.34998626667073579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249977111117893"/>
      </bottom>
      <diagonal/>
    </border>
    <border>
      <left/>
      <right style="thin">
        <color theme="1" tint="0.34998626667073579"/>
      </right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34998626667073579"/>
      </right>
      <top/>
      <bottom style="medium">
        <color theme="1" tint="0.34998626667073579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1">
    <xf numFmtId="0" fontId="0" fillId="0" borderId="0"/>
    <xf numFmtId="9" fontId="4" fillId="0" borderId="0" applyFont="0" applyFill="0" applyBorder="0" applyAlignment="0" applyProtection="0"/>
    <xf numFmtId="0" fontId="7" fillId="2" borderId="8">
      <alignment horizontal="center" vertical="top" wrapText="1"/>
    </xf>
    <xf numFmtId="0" fontId="10" fillId="2" borderId="0">
      <alignment horizontal="left" vertical="center"/>
    </xf>
    <xf numFmtId="0" fontId="7" fillId="2" borderId="8">
      <alignment horizontal="center" wrapText="1"/>
    </xf>
    <xf numFmtId="0" fontId="11" fillId="3" borderId="13">
      <alignment horizontal="left" vertical="center"/>
    </xf>
    <xf numFmtId="166" fontId="11" fillId="3" borderId="14">
      <alignment horizontal="right" vertical="center"/>
    </xf>
    <xf numFmtId="0" fontId="11" fillId="3" borderId="14">
      <alignment horizontal="right" vertical="center"/>
    </xf>
    <xf numFmtId="0" fontId="7" fillId="6" borderId="0">
      <alignment horizontal="left" vertical="center"/>
    </xf>
    <xf numFmtId="0" fontId="7" fillId="2" borderId="0">
      <alignment vertical="top" wrapText="1"/>
    </xf>
    <xf numFmtId="0" fontId="11" fillId="3" borderId="32">
      <alignment horizontal="left" vertical="center" wrapText="1"/>
    </xf>
    <xf numFmtId="0" fontId="7" fillId="2" borderId="0">
      <alignment horizontal="left" vertical="center"/>
    </xf>
    <xf numFmtId="169" fontId="11" fillId="3" borderId="14">
      <alignment horizontal="right" vertical="center"/>
    </xf>
    <xf numFmtId="171" fontId="11" fillId="3" borderId="44">
      <alignment horizontal="right" vertical="center"/>
    </xf>
    <xf numFmtId="171" fontId="11" fillId="3" borderId="14">
      <alignment horizontal="right" vertical="center"/>
    </xf>
    <xf numFmtId="0" fontId="15" fillId="2" borderId="0">
      <alignment horizontal="left" vertical="top" wrapText="1"/>
    </xf>
    <xf numFmtId="164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21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9" xfId="2" quotePrefix="1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165" fontId="8" fillId="0" borderId="10" xfId="0" applyNumberFormat="1" applyFont="1" applyBorder="1" applyAlignment="1">
      <alignment horizontal="center" vertical="center"/>
    </xf>
    <xf numFmtId="165" fontId="6" fillId="0" borderId="0" xfId="0" applyNumberFormat="1" applyFont="1"/>
    <xf numFmtId="0" fontId="6" fillId="0" borderId="11" xfId="0" applyFont="1" applyBorder="1"/>
    <xf numFmtId="0" fontId="6" fillId="0" borderId="12" xfId="2" quotePrefix="1" applyFont="1" applyFill="1" applyBorder="1" applyAlignment="1">
      <alignment horizontal="left" vertical="center" wrapText="1"/>
    </xf>
    <xf numFmtId="0" fontId="6" fillId="0" borderId="12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0" fillId="0" borderId="0" xfId="0" applyAlignment="1">
      <alignment vertical="top"/>
    </xf>
    <xf numFmtId="0" fontId="6" fillId="0" borderId="0" xfId="5" quotePrefix="1" applyFont="1" applyFill="1" applyBorder="1">
      <alignment horizontal="left" vertical="center"/>
    </xf>
    <xf numFmtId="0" fontId="9" fillId="0" borderId="0" xfId="0" applyFont="1"/>
    <xf numFmtId="0" fontId="12" fillId="4" borderId="16" xfId="4" applyFont="1" applyFill="1" applyBorder="1" applyAlignment="1">
      <alignment horizontal="center" vertical="center" wrapText="1"/>
    </xf>
    <xf numFmtId="0" fontId="6" fillId="4" borderId="16" xfId="4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  <xf numFmtId="166" fontId="6" fillId="4" borderId="0" xfId="0" applyNumberFormat="1" applyFont="1" applyFill="1" applyAlignment="1">
      <alignment horizontal="right" vertical="center" wrapText="1" indent="1"/>
    </xf>
    <xf numFmtId="0" fontId="6" fillId="0" borderId="0" xfId="0" applyFont="1" applyAlignment="1">
      <alignment vertical="top"/>
    </xf>
    <xf numFmtId="168" fontId="12" fillId="5" borderId="17" xfId="0" applyNumberFormat="1" applyFont="1" applyFill="1" applyBorder="1" applyAlignment="1">
      <alignment horizontal="left" vertical="center" wrapText="1"/>
    </xf>
    <xf numFmtId="168" fontId="12" fillId="5" borderId="17" xfId="0" applyNumberFormat="1" applyFont="1" applyFill="1" applyBorder="1" applyAlignment="1">
      <alignment horizontal="right" vertical="center" wrapText="1" indent="1"/>
    </xf>
    <xf numFmtId="0" fontId="12" fillId="4" borderId="11" xfId="4" applyFont="1" applyFill="1" applyBorder="1" applyAlignment="1">
      <alignment horizontal="center" vertical="center" wrapText="1"/>
    </xf>
    <xf numFmtId="0" fontId="12" fillId="4" borderId="20" xfId="4" applyFont="1" applyFill="1" applyBorder="1" applyAlignment="1">
      <alignment horizontal="center" vertical="center" wrapText="1"/>
    </xf>
    <xf numFmtId="0" fontId="6" fillId="4" borderId="21" xfId="4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left" vertical="center" wrapText="1"/>
    </xf>
    <xf numFmtId="166" fontId="6" fillId="4" borderId="0" xfId="0" applyNumberFormat="1" applyFont="1" applyFill="1" applyAlignment="1">
      <alignment horizontal="right" vertical="center" wrapText="1" indent="2"/>
    </xf>
    <xf numFmtId="166" fontId="6" fillId="4" borderId="23" xfId="0" applyNumberFormat="1" applyFont="1" applyFill="1" applyBorder="1" applyAlignment="1">
      <alignment horizontal="right" vertical="center" wrapText="1" indent="2"/>
    </xf>
    <xf numFmtId="166" fontId="6" fillId="4" borderId="22" xfId="0" applyNumberFormat="1" applyFont="1" applyFill="1" applyBorder="1" applyAlignment="1">
      <alignment horizontal="right" vertical="center" wrapText="1" indent="2"/>
    </xf>
    <xf numFmtId="0" fontId="6" fillId="4" borderId="20" xfId="0" applyFont="1" applyFill="1" applyBorder="1" applyAlignment="1">
      <alignment horizontal="left" vertical="center" wrapText="1"/>
    </xf>
    <xf numFmtId="166" fontId="6" fillId="4" borderId="20" xfId="0" applyNumberFormat="1" applyFont="1" applyFill="1" applyBorder="1" applyAlignment="1">
      <alignment horizontal="right" vertical="center" wrapText="1" indent="2"/>
    </xf>
    <xf numFmtId="166" fontId="6" fillId="4" borderId="24" xfId="0" applyNumberFormat="1" applyFont="1" applyFill="1" applyBorder="1" applyAlignment="1">
      <alignment horizontal="right" vertical="center" wrapText="1" indent="2"/>
    </xf>
    <xf numFmtId="0" fontId="12" fillId="5" borderId="25" xfId="0" applyFont="1" applyFill="1" applyBorder="1" applyAlignment="1">
      <alignment horizontal="left" vertical="center" wrapText="1"/>
    </xf>
    <xf numFmtId="168" fontId="12" fillId="5" borderId="25" xfId="0" applyNumberFormat="1" applyFont="1" applyFill="1" applyBorder="1" applyAlignment="1">
      <alignment horizontal="right" vertical="center" wrapText="1" indent="2"/>
    </xf>
    <xf numFmtId="168" fontId="12" fillId="5" borderId="26" xfId="0" applyNumberFormat="1" applyFont="1" applyFill="1" applyBorder="1" applyAlignment="1">
      <alignment horizontal="right" vertical="center" wrapText="1" indent="2"/>
    </xf>
    <xf numFmtId="0" fontId="12" fillId="4" borderId="12" xfId="4" applyFont="1" applyFill="1" applyBorder="1" applyAlignment="1">
      <alignment horizontal="center" vertical="center" wrapText="1"/>
    </xf>
    <xf numFmtId="0" fontId="6" fillId="4" borderId="27" xfId="4" applyFont="1" applyFill="1" applyBorder="1" applyAlignment="1">
      <alignment horizontal="center" vertical="center" wrapText="1"/>
    </xf>
    <xf numFmtId="0" fontId="6" fillId="4" borderId="28" xfId="4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left" vertical="center" wrapText="1"/>
    </xf>
    <xf numFmtId="168" fontId="12" fillId="5" borderId="16" xfId="0" applyNumberFormat="1" applyFont="1" applyFill="1" applyBorder="1" applyAlignment="1">
      <alignment horizontal="right" vertical="center" wrapText="1" indent="2"/>
    </xf>
    <xf numFmtId="168" fontId="12" fillId="5" borderId="21" xfId="0" applyNumberFormat="1" applyFont="1" applyFill="1" applyBorder="1" applyAlignment="1">
      <alignment horizontal="right" vertical="center" wrapText="1" indent="2"/>
    </xf>
    <xf numFmtId="0" fontId="6" fillId="0" borderId="12" xfId="0" applyFont="1" applyBorder="1" applyAlignment="1">
      <alignment wrapText="1"/>
    </xf>
    <xf numFmtId="0" fontId="6" fillId="0" borderId="12" xfId="0" applyFont="1" applyBorder="1"/>
    <xf numFmtId="0" fontId="12" fillId="4" borderId="0" xfId="4" applyFont="1" applyFill="1" applyBorder="1" applyAlignment="1">
      <alignment horizontal="center" vertical="center" wrapText="1"/>
    </xf>
    <xf numFmtId="0" fontId="6" fillId="4" borderId="29" xfId="2" quotePrefix="1" applyFont="1" applyFill="1" applyBorder="1" applyAlignment="1">
      <alignment horizontal="center" vertical="center" wrapText="1"/>
    </xf>
    <xf numFmtId="0" fontId="6" fillId="4" borderId="20" xfId="2" quotePrefix="1" applyFont="1" applyFill="1" applyBorder="1" applyAlignment="1">
      <alignment horizontal="center" vertical="center" wrapText="1"/>
    </xf>
    <xf numFmtId="0" fontId="6" fillId="4" borderId="30" xfId="4" applyFont="1" applyFill="1" applyBorder="1" applyAlignment="1">
      <alignment horizontal="center" vertical="center" wrapText="1"/>
    </xf>
    <xf numFmtId="167" fontId="6" fillId="4" borderId="15" xfId="0" applyNumberFormat="1" applyFont="1" applyFill="1" applyBorder="1" applyAlignment="1">
      <alignment horizontal="right" vertical="center" wrapText="1" indent="2"/>
    </xf>
    <xf numFmtId="167" fontId="6" fillId="4" borderId="22" xfId="0" applyNumberFormat="1" applyFont="1" applyFill="1" applyBorder="1" applyAlignment="1">
      <alignment horizontal="right" vertical="center" wrapText="1" indent="2"/>
    </xf>
    <xf numFmtId="0" fontId="6" fillId="4" borderId="10" xfId="0" applyFont="1" applyFill="1" applyBorder="1" applyAlignment="1">
      <alignment horizontal="left" vertical="center" wrapText="1"/>
    </xf>
    <xf numFmtId="167" fontId="6" fillId="4" borderId="31" xfId="0" applyNumberFormat="1" applyFont="1" applyFill="1" applyBorder="1" applyAlignment="1">
      <alignment horizontal="right" vertical="center" wrapText="1" indent="2"/>
    </xf>
    <xf numFmtId="167" fontId="6" fillId="4" borderId="10" xfId="0" applyNumberFormat="1" applyFont="1" applyFill="1" applyBorder="1" applyAlignment="1">
      <alignment horizontal="right" vertical="center" wrapText="1" indent="2"/>
    </xf>
    <xf numFmtId="0" fontId="6" fillId="0" borderId="0" xfId="10" quotePrefix="1" applyFont="1" applyFill="1" applyBorder="1" applyAlignment="1">
      <alignment horizontal="left" vertical="center"/>
    </xf>
    <xf numFmtId="165" fontId="0" fillId="7" borderId="33" xfId="0" applyNumberFormat="1" applyFill="1" applyBorder="1" applyAlignment="1">
      <alignment horizontal="center" vertical="center"/>
    </xf>
    <xf numFmtId="167" fontId="0" fillId="7" borderId="33" xfId="0" applyNumberFormat="1" applyFill="1" applyBorder="1" applyAlignment="1">
      <alignment horizontal="center" vertical="center"/>
    </xf>
    <xf numFmtId="165" fontId="0" fillId="7" borderId="1" xfId="0" applyNumberFormat="1" applyFill="1" applyBorder="1" applyAlignment="1">
      <alignment horizontal="center" vertical="center"/>
    </xf>
    <xf numFmtId="0" fontId="0" fillId="0" borderId="33" xfId="0" applyBorder="1"/>
    <xf numFmtId="0" fontId="0" fillId="0" borderId="33" xfId="0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10" fontId="0" fillId="0" borderId="0" xfId="0" applyNumberFormat="1"/>
    <xf numFmtId="2" fontId="0" fillId="0" borderId="0" xfId="0" applyNumberFormat="1"/>
    <xf numFmtId="9" fontId="0" fillId="0" borderId="0" xfId="1" applyFont="1"/>
    <xf numFmtId="9" fontId="0" fillId="0" borderId="0" xfId="0" applyNumberFormat="1"/>
    <xf numFmtId="0" fontId="5" fillId="0" borderId="2" xfId="0" quotePrefix="1" applyFont="1" applyBorder="1" applyAlignment="1">
      <alignment horizontal="left" vertical="center"/>
    </xf>
    <xf numFmtId="0" fontId="5" fillId="0" borderId="2" xfId="0" quotePrefix="1" applyFont="1" applyBorder="1" applyAlignment="1">
      <alignment horizontal="left" vertical="center" wrapText="1"/>
    </xf>
    <xf numFmtId="0" fontId="5" fillId="8" borderId="36" xfId="0" applyFont="1" applyFill="1" applyBorder="1" applyAlignment="1">
      <alignment horizontal="left" vertical="center" wrapText="1"/>
    </xf>
    <xf numFmtId="0" fontId="5" fillId="8" borderId="33" xfId="0" applyFont="1" applyFill="1" applyBorder="1" applyAlignment="1">
      <alignment horizontal="center" vertical="center" wrapText="1"/>
    </xf>
    <xf numFmtId="0" fontId="2" fillId="8" borderId="34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2" fillId="8" borderId="41" xfId="0" applyFont="1" applyFill="1" applyBorder="1" applyAlignment="1">
      <alignment vertical="center" wrapText="1"/>
    </xf>
    <xf numFmtId="0" fontId="2" fillId="8" borderId="33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9" borderId="3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33" xfId="0" applyFont="1" applyBorder="1" applyAlignment="1">
      <alignment vertical="top" wrapText="1"/>
    </xf>
    <xf numFmtId="0" fontId="1" fillId="0" borderId="33" xfId="0" applyFont="1" applyBorder="1" applyAlignment="1">
      <alignment vertical="center" wrapText="1"/>
    </xf>
    <xf numFmtId="0" fontId="12" fillId="0" borderId="0" xfId="0" applyFont="1"/>
    <xf numFmtId="0" fontId="12" fillId="0" borderId="0" xfId="3" applyFont="1" applyFill="1">
      <alignment horizontal="left" vertical="center"/>
    </xf>
    <xf numFmtId="0" fontId="12" fillId="0" borderId="0" xfId="4" quotePrefix="1" applyFont="1" applyFill="1" applyBorder="1">
      <alignment horizontal="center" wrapText="1"/>
    </xf>
    <xf numFmtId="169" fontId="6" fillId="0" borderId="0" xfId="12" applyFont="1" applyFill="1" applyBorder="1">
      <alignment horizontal="right" vertical="center"/>
    </xf>
    <xf numFmtId="1" fontId="6" fillId="0" borderId="0" xfId="0" applyNumberFormat="1" applyFont="1"/>
    <xf numFmtId="1" fontId="6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Continuous"/>
    </xf>
    <xf numFmtId="1" fontId="6" fillId="0" borderId="0" xfId="1" applyNumberFormat="1" applyFont="1" applyFill="1" applyBorder="1"/>
    <xf numFmtId="10" fontId="6" fillId="0" borderId="0" xfId="1" applyNumberFormat="1" applyFont="1" applyFill="1" applyBorder="1"/>
    <xf numFmtId="0" fontId="12" fillId="0" borderId="0" xfId="5" applyFont="1" applyFill="1" applyBorder="1">
      <alignment horizontal="left" vertical="center"/>
    </xf>
    <xf numFmtId="0" fontId="12" fillId="0" borderId="0" xfId="0" applyFont="1" applyAlignment="1">
      <alignment horizontal="center" wrapText="1"/>
    </xf>
    <xf numFmtId="0" fontId="6" fillId="12" borderId="0" xfId="0" applyFont="1" applyFill="1"/>
    <xf numFmtId="0" fontId="6" fillId="12" borderId="0" xfId="0" applyFont="1" applyFill="1" applyAlignment="1">
      <alignment horizontal="center" vertical="center" wrapText="1"/>
    </xf>
    <xf numFmtId="0" fontId="6" fillId="12" borderId="0" xfId="0" applyFont="1" applyFill="1" applyAlignment="1">
      <alignment horizontal="center" vertical="center"/>
    </xf>
    <xf numFmtId="0" fontId="8" fillId="0" borderId="0" xfId="0" applyFont="1"/>
    <xf numFmtId="166" fontId="6" fillId="12" borderId="0" xfId="6" applyFont="1" applyFill="1" applyBorder="1" applyAlignment="1">
      <alignment horizontal="center" vertical="center"/>
    </xf>
    <xf numFmtId="170" fontId="6" fillId="12" borderId="0" xfId="6" applyNumberFormat="1" applyFont="1" applyFill="1" applyBorder="1" applyAlignment="1">
      <alignment horizontal="center" vertical="center"/>
    </xf>
    <xf numFmtId="166" fontId="6" fillId="0" borderId="0" xfId="6" applyFont="1" applyFill="1" applyBorder="1">
      <alignment horizontal="right" vertical="center"/>
    </xf>
    <xf numFmtId="2" fontId="6" fillId="0" borderId="0" xfId="1" applyNumberFormat="1" applyFont="1" applyFill="1" applyBorder="1"/>
    <xf numFmtId="3" fontId="6" fillId="0" borderId="0" xfId="0" applyNumberFormat="1" applyFont="1"/>
    <xf numFmtId="0" fontId="12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12" fillId="0" borderId="0" xfId="8" applyFont="1" applyFill="1">
      <alignment horizontal="left" vertical="center"/>
    </xf>
    <xf numFmtId="0" fontId="12" fillId="0" borderId="0" xfId="9" applyFont="1" applyFill="1" applyAlignment="1">
      <alignment vertical="center" wrapText="1"/>
    </xf>
    <xf numFmtId="0" fontId="12" fillId="0" borderId="0" xfId="4" quotePrefix="1" applyFont="1" applyFill="1" applyBorder="1" applyAlignment="1">
      <alignment horizontal="center" vertical="center" wrapText="1"/>
    </xf>
    <xf numFmtId="171" fontId="6" fillId="0" borderId="0" xfId="13" applyFont="1" applyFill="1" applyBorder="1">
      <alignment horizontal="right" vertical="center"/>
    </xf>
    <xf numFmtId="167" fontId="6" fillId="0" borderId="0" xfId="14" quotePrefix="1" applyNumberFormat="1" applyFont="1" applyFill="1" applyBorder="1">
      <alignment horizontal="right" vertical="center"/>
    </xf>
    <xf numFmtId="167" fontId="6" fillId="0" borderId="0" xfId="13" applyNumberFormat="1" applyFont="1" applyFill="1" applyBorder="1">
      <alignment horizontal="right" vertical="center"/>
    </xf>
    <xf numFmtId="167" fontId="6" fillId="0" borderId="0" xfId="14" applyNumberFormat="1" applyFont="1" applyFill="1" applyBorder="1">
      <alignment horizontal="right" vertical="center"/>
    </xf>
    <xf numFmtId="167" fontId="6" fillId="0" borderId="0" xfId="0" applyNumberFormat="1" applyFont="1"/>
    <xf numFmtId="0" fontId="6" fillId="0" borderId="0" xfId="15" applyFont="1" applyFill="1" applyAlignment="1">
      <alignment horizontal="center" vertical="top" wrapText="1"/>
    </xf>
    <xf numFmtId="0" fontId="6" fillId="0" borderId="0" xfId="7" applyFont="1" applyFill="1" applyBorder="1">
      <alignment horizontal="right" vertical="center"/>
    </xf>
    <xf numFmtId="0" fontId="6" fillId="0" borderId="0" xfId="15" applyFont="1" applyFill="1">
      <alignment horizontal="left" vertical="top" wrapText="1"/>
    </xf>
    <xf numFmtId="167" fontId="6" fillId="0" borderId="0" xfId="1" applyNumberFormat="1" applyFont="1" applyFill="1" applyBorder="1"/>
    <xf numFmtId="3" fontId="6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right"/>
    </xf>
    <xf numFmtId="2" fontId="6" fillId="0" borderId="0" xfId="0" applyNumberFormat="1" applyFont="1"/>
    <xf numFmtId="165" fontId="8" fillId="0" borderId="0" xfId="0" applyNumberFormat="1" applyFont="1"/>
    <xf numFmtId="167" fontId="6" fillId="0" borderId="0" xfId="1" applyNumberFormat="1" applyFont="1" applyFill="1" applyBorder="1" applyAlignment="1">
      <alignment horizontal="right"/>
    </xf>
    <xf numFmtId="165" fontId="6" fillId="0" borderId="0" xfId="1" applyNumberFormat="1" applyFont="1" applyFill="1" applyBorder="1"/>
    <xf numFmtId="166" fontId="6" fillId="4" borderId="45" xfId="0" applyNumberFormat="1" applyFont="1" applyFill="1" applyBorder="1" applyAlignment="1">
      <alignment horizontal="right" vertical="center" wrapText="1" indent="2"/>
    </xf>
    <xf numFmtId="0" fontId="16" fillId="0" borderId="0" xfId="0" applyFont="1"/>
    <xf numFmtId="0" fontId="9" fillId="0" borderId="0" xfId="0" applyFont="1" applyAlignment="1">
      <alignment wrapText="1"/>
    </xf>
    <xf numFmtId="165" fontId="0" fillId="13" borderId="33" xfId="0" applyNumberFormat="1" applyFill="1" applyBorder="1" applyAlignment="1">
      <alignment horizontal="center" vertical="center"/>
    </xf>
    <xf numFmtId="167" fontId="0" fillId="7" borderId="33" xfId="1" applyNumberFormat="1" applyFont="1" applyFill="1" applyBorder="1" applyAlignment="1">
      <alignment horizontal="center" vertical="center"/>
    </xf>
    <xf numFmtId="1" fontId="13" fillId="7" borderId="33" xfId="0" applyNumberFormat="1" applyFont="1" applyFill="1" applyBorder="1" applyAlignment="1">
      <alignment horizontal="center" vertical="center"/>
    </xf>
    <xf numFmtId="167" fontId="0" fillId="0" borderId="0" xfId="0" applyNumberFormat="1"/>
    <xf numFmtId="172" fontId="0" fillId="0" borderId="0" xfId="0" applyNumberFormat="1"/>
    <xf numFmtId="0" fontId="0" fillId="0" borderId="46" xfId="0" applyBorder="1"/>
    <xf numFmtId="0" fontId="0" fillId="0" borderId="4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2" fillId="0" borderId="0" xfId="2" quotePrefix="1" applyFont="1" applyFill="1" applyBorder="1" applyAlignment="1">
      <alignment horizontal="center" vertical="center" wrapText="1"/>
    </xf>
    <xf numFmtId="0" fontId="6" fillId="0" borderId="0" xfId="10" quotePrefix="1" applyFont="1" applyFill="1" applyBorder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0" xfId="4" applyFont="1" applyFill="1" applyBorder="1">
      <alignment horizontal="center" wrapText="1"/>
    </xf>
    <xf numFmtId="0" fontId="6" fillId="0" borderId="9" xfId="2" quotePrefix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left" vertical="center" wrapText="1"/>
    </xf>
    <xf numFmtId="0" fontId="1" fillId="0" borderId="3" xfId="0" applyFont="1" applyBorder="1" applyAlignment="1">
      <alignment vertical="top" wrapText="1"/>
    </xf>
    <xf numFmtId="0" fontId="1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top" wrapText="1"/>
    </xf>
    <xf numFmtId="0" fontId="17" fillId="0" borderId="33" xfId="0" applyFont="1" applyBorder="1" applyAlignment="1">
      <alignment horizontal="justify" vertical="center" wrapText="1"/>
    </xf>
    <xf numFmtId="167" fontId="0" fillId="0" borderId="33" xfId="1" applyNumberFormat="1" applyFont="1" applyBorder="1" applyAlignment="1">
      <alignment horizontal="center" vertical="center"/>
    </xf>
    <xf numFmtId="167" fontId="0" fillId="7" borderId="1" xfId="1" applyNumberFormat="1" applyFont="1" applyFill="1" applyBorder="1" applyAlignment="1">
      <alignment horizontal="center" vertical="center"/>
    </xf>
    <xf numFmtId="0" fontId="1" fillId="0" borderId="33" xfId="0" applyFont="1" applyBorder="1" applyAlignment="1">
      <alignment horizontal="justify" vertical="center" wrapText="1"/>
    </xf>
    <xf numFmtId="0" fontId="1" fillId="0" borderId="3" xfId="0" applyFont="1" applyBorder="1" applyAlignment="1">
      <alignment vertical="center" wrapText="1"/>
    </xf>
    <xf numFmtId="0" fontId="1" fillId="0" borderId="33" xfId="0" applyFont="1" applyBorder="1" applyAlignment="1">
      <alignment horizontal="center" wrapText="1"/>
    </xf>
    <xf numFmtId="0" fontId="0" fillId="9" borderId="33" xfId="0" applyFill="1" applyBorder="1" applyAlignment="1">
      <alignment horizontal="center" vertical="center"/>
    </xf>
    <xf numFmtId="44" fontId="0" fillId="7" borderId="33" xfId="1" applyNumberFormat="1" applyFont="1" applyFill="1" applyBorder="1" applyAlignment="1">
      <alignment horizontal="center" vertical="center"/>
    </xf>
    <xf numFmtId="44" fontId="0" fillId="7" borderId="1" xfId="0" applyNumberFormat="1" applyFill="1" applyBorder="1" applyAlignment="1">
      <alignment horizontal="center" vertical="center"/>
    </xf>
    <xf numFmtId="44" fontId="0" fillId="7" borderId="33" xfId="0" applyNumberFormat="1" applyFill="1" applyBorder="1" applyAlignment="1">
      <alignment horizontal="center" vertical="center"/>
    </xf>
    <xf numFmtId="173" fontId="0" fillId="0" borderId="33" xfId="16" applyNumberFormat="1" applyFont="1" applyBorder="1" applyAlignment="1">
      <alignment horizontal="center" vertical="center"/>
    </xf>
    <xf numFmtId="167" fontId="0" fillId="0" borderId="33" xfId="0" applyNumberFormat="1" applyBorder="1" applyAlignment="1">
      <alignment horizontal="center" vertical="center"/>
    </xf>
    <xf numFmtId="0" fontId="5" fillId="8" borderId="37" xfId="0" applyFont="1" applyFill="1" applyBorder="1" applyAlignment="1">
      <alignment horizontal="left" vertical="center" wrapText="1"/>
    </xf>
    <xf numFmtId="0" fontId="5" fillId="8" borderId="38" xfId="0" applyFont="1" applyFill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1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2" fillId="8" borderId="34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2" fillId="0" borderId="0" xfId="4" applyFont="1" applyFill="1" applyBorder="1" applyAlignment="1">
      <alignment horizontal="center" wrapText="1"/>
    </xf>
    <xf numFmtId="0" fontId="12" fillId="0" borderId="0" xfId="2" quotePrefix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6" fillId="0" borderId="0" xfId="10" quotePrefix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4" fillId="10" borderId="0" xfId="11" applyFont="1" applyFill="1" applyAlignment="1">
      <alignment horizontal="center" vertical="center"/>
    </xf>
    <xf numFmtId="0" fontId="14" fillId="11" borderId="0" xfId="11" applyFont="1" applyFill="1" applyAlignment="1">
      <alignment horizontal="center" vertical="center"/>
    </xf>
    <xf numFmtId="0" fontId="12" fillId="8" borderId="0" xfId="11" applyFont="1" applyFill="1" applyAlignment="1">
      <alignment horizontal="center" vertical="center"/>
    </xf>
    <xf numFmtId="0" fontId="12" fillId="0" borderId="0" xfId="11" applyFont="1" applyFill="1" applyAlignment="1">
      <alignment horizontal="center" vertical="center"/>
    </xf>
    <xf numFmtId="0" fontId="6" fillId="0" borderId="9" xfId="2" quotePrefix="1" applyFont="1" applyFill="1" applyBorder="1" applyAlignment="1">
      <alignment horizontal="center" vertical="center" wrapText="1"/>
    </xf>
    <xf numFmtId="0" fontId="6" fillId="4" borderId="18" xfId="2" quotePrefix="1" applyFont="1" applyFill="1" applyBorder="1" applyAlignment="1">
      <alignment horizontal="center" vertical="center" wrapText="1"/>
    </xf>
    <xf numFmtId="0" fontId="6" fillId="4" borderId="19" xfId="2" quotePrefix="1" applyFont="1" applyFill="1" applyBorder="1" applyAlignment="1">
      <alignment horizontal="center" vertical="center" wrapText="1"/>
    </xf>
    <xf numFmtId="0" fontId="6" fillId="4" borderId="11" xfId="2" quotePrefix="1" applyFont="1" applyFill="1" applyBorder="1" applyAlignment="1">
      <alignment horizontal="center" vertical="center" wrapText="1"/>
    </xf>
  </cellXfs>
  <cellStyles count="31">
    <cellStyle name="Collegamento ipertestuale" xfId="29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19" builtinId="8" hidden="1"/>
    <cellStyle name="Collegamento ipertestuale" xfId="21" builtinId="8" hidden="1"/>
    <cellStyle name="Collegamento ipertestuale" xfId="17" builtinId="8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0" builtinId="9" hidden="1"/>
    <cellStyle name="Collegamento ipertestuale visitato" xfId="18" builtinId="9" hidden="1"/>
    <cellStyle name="MSTRStyle.Tutto.c10_02f3e0e0-1e0b-4580-abe5-dc093974c73a" xfId="5"/>
    <cellStyle name="MSTRStyle.Tutto.c12_fa729afa-1a95-485b-9699-4d455be9eb46" xfId="7"/>
    <cellStyle name="MSTRStyle.Tutto.c13_ab688b38-001d-4cce-b574-03d58788d56f" xfId="14"/>
    <cellStyle name="MSTRStyle.Tutto.c16_61ad80e8-d827-40b8-9eb7-b68c4c398219" xfId="8"/>
    <cellStyle name="MSTRStyle.Tutto.c16_b141358e-c093-4ab6-82c4-c78d18edfaa7" xfId="6"/>
    <cellStyle name="MSTRStyle.Tutto.c19_3746bc74-bc05-4c20-ad60-7d8df85a0432" xfId="9"/>
    <cellStyle name="MSTRStyle.Tutto.c22_c43f496c-cf08-4131-8b87-161970e53c86" xfId="12"/>
    <cellStyle name="MSTRStyle.Tutto.c23_b4b97d00-dacf-4113-bfa6-f2a4410e0e68" xfId="11"/>
    <cellStyle name="MSTRStyle.Tutto.c23_faeadd66-705e-431b-ab9f-2b0704ccc460" xfId="3"/>
    <cellStyle name="MSTRStyle.Tutto.c24_788f3762-d3d7-4393-a396-560e7370cd8a" xfId="4"/>
    <cellStyle name="MSTRStyle.Tutto.c27_d1438ffa-a062-4ff7-bdff-3cf74bce08ba" xfId="2"/>
    <cellStyle name="MSTRStyle.Tutto.c27_f9e1f08b-a4c1-4ed0-b4d0-2a453f66e7bc" xfId="13"/>
    <cellStyle name="MSTRStyle.Tutto.c3_f10b2f14-29df-42e1-9861-3d822407720b" xfId="10"/>
    <cellStyle name="MSTRStyle.Tutto.c6_dee893ef-16b7-40f2-b80d-fc6e580db973" xfId="15"/>
    <cellStyle name="Normale" xfId="0" builtinId="0"/>
    <cellStyle name="Percentuale" xfId="1" builtinId="5"/>
    <cellStyle name="Valuta" xfId="16" builtinId="4"/>
  </cellStyles>
  <dxfs count="7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DA7C6"/>
      <color rgb="FFBF95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609599</xdr:colOff>
      <xdr:row>11</xdr:row>
      <xdr:rowOff>133349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0"/>
          <a:ext cx="13392149" cy="191452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  <a:extLst>
          <a:ext uri="{91240B29-F687-4f45-9708-019B960494DF}">
            <a14:hiddenLine xmlns=""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5.4.1 INDICATORI RIPARTO QUOTA PREMIALE DOTTORATO XXXVI CICLO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Iscritti al XXXV ciclo; A: Qualità della ricerca dei componenti del collegio; 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di iscritti al corso di dottorato che hanno conseguito il titolo di accesso al dottorato in un’Università straniera sul totale degli iscritti al corso con titolo estero o titolo Unibo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B1: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di candidati al corso di dottorato che hanno conseguito il titolo di accesso al dottorato in un’Università straniera sul totale dei candidati al corso con titolo estero o titolo Unibo;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C: numero di iscritti con borsa di dottorato o finanziamento equivalente (o cofinanziamento) acquisiti da enti esterni sul totale degli iscritti al corso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D: numero di iscritti al corso che hanno conseguito il titolo di accesso al dottorato in Università italiane diverse dall’Università di Bologna sul totale degli iscritti al corso con titolo Unibo o di Università italiane diverse dall’Università di Bologna;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D1: numero di candidati al corso che hanno conseguito il titolo di accesso al dottorato in Università italiane diverse dall’Università di Bologna sul totale dei candidati al corso con titolo Unibo o di Università italiane diverse dall’Università di Bologna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rapporto tra iscritti con borsa o forma di finanziamento equivalente e iscritti totali del corso</a:t>
          </a:r>
          <a:endParaRPr lang="it-IT" sz="10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Data Warehouse di Ateneo, VQR 2011-2014 ANVUR,</a:t>
          </a:r>
          <a:r>
            <a:rPr lang="it-IT" sz="1000" b="0" baseline="0">
              <a:latin typeface="+mn-lt"/>
            </a:rPr>
            <a:t> ARIC - Settore Dottorato</a:t>
          </a:r>
          <a:endParaRPr lang="it-IT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18</xdr:row>
      <xdr:rowOff>38100</xdr:rowOff>
    </xdr:from>
    <xdr:to>
      <xdr:col>9</xdr:col>
      <xdr:colOff>0</xdr:colOff>
      <xdr:row>23</xdr:row>
      <xdr:rowOff>219075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0" y="4076700"/>
          <a:ext cx="11811000" cy="9906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  <a:extLst>
          <a:ext uri="{91240B29-F687-4f45-9708-019B960494DF}">
            <a14:hiddenLine xmlns=""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5.4.2 SODDISFAZIONE E CONDIZIONE OCCUPAZIONALE DEI DOTTORI DI RICERCA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Soddisfazione media dei dottori di ricerca: voto medio da 1 a 10 per le attività formative e per le esperieze di studio/ricerca all'estero.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Tasso di occupazione: somma degli intervistati che lavorano o sono in formazione retribuita.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ARAG</a:t>
          </a:r>
          <a:r>
            <a:rPr lang="it-IT" sz="1000" b="0" baseline="0">
              <a:latin typeface="+mn-lt"/>
            </a:rPr>
            <a:t> </a:t>
          </a:r>
          <a:r>
            <a:rPr lang="it-IT" sz="1000" b="0">
              <a:latin typeface="+mn-lt"/>
            </a:rPr>
            <a:t>Indagine dottori di ricerca 2019</a:t>
          </a:r>
          <a:r>
            <a:rPr lang="it-IT" sz="1000" b="0" baseline="0">
              <a:latin typeface="+mn-lt"/>
            </a:rPr>
            <a:t> (soddisfazione dottorandi 2019, condizione occupazionale dottori 2018 occupati a 1 anno dal titolo)</a:t>
          </a:r>
          <a:endParaRPr lang="it-IT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609599</xdr:colOff>
      <xdr:row>11</xdr:row>
      <xdr:rowOff>133349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0" y="0"/>
          <a:ext cx="13392149" cy="191452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  <a:extLst>
          <a:ext uri="{91240B29-F687-4f45-9708-019B960494DF}">
            <a14:hiddenLine xmlns=""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5.4.1 INDICATORI RIPARTO QUOTA PREMIALE DOTTORATO XXXVI CICLO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Iscritti al XXXV ciclo; A: Qualità della ricerca dei componenti del collegio; 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di iscritti al corso di dottorato che hanno conseguito il titolo di accesso al dottorato in un’Università straniera sul totale degli iscritti al corso con titolo estero o titolo Unibo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B1: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di candidati al corso di dottorato che hanno conseguito il titolo di accesso al dottorato in un’Università straniera sul totale dei candidati al corso con titolo estero o titolo Unibo;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C: numero di iscritti con borsa di dottorato o finanziamento equivalente (o cofinanziamento) acquisiti da enti esterni sul totale degli iscritti al corso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D: numero di iscritti al corso che hanno conseguito il titolo di accesso al dottorato in Università italiane diverse dall’Università di Bologna sul totale degli iscritti al corso con titolo Unibo o di Università italiane diverse dall’Università di Bologna;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D1: numero di candidati al corso che hanno conseguito il titolo di accesso al dottorato in Università italiane diverse dall’Università di Bologna sul totale dei candidati al corso con titolo Unibo o di Università italiane diverse dall’Università di Bologna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rapporto tra iscritti con borsa o forma di finanziamento equivalente e iscritti totali del corso</a:t>
          </a:r>
          <a:endParaRPr lang="it-IT" sz="10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Data Warehouse di Ateneo, VQR 2011-2014 ANVUR,</a:t>
          </a:r>
          <a:r>
            <a:rPr lang="it-IT" sz="1000" b="0" baseline="0">
              <a:latin typeface="+mn-lt"/>
            </a:rPr>
            <a:t> ARIC - Settore Dottorato</a:t>
          </a:r>
          <a:endParaRPr lang="it-IT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18</xdr:row>
      <xdr:rowOff>38100</xdr:rowOff>
    </xdr:from>
    <xdr:to>
      <xdr:col>9</xdr:col>
      <xdr:colOff>0</xdr:colOff>
      <xdr:row>23</xdr:row>
      <xdr:rowOff>219075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0" y="4076700"/>
          <a:ext cx="11811000" cy="9906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  <a:extLst>
          <a:ext uri="{91240B29-F687-4f45-9708-019B960494DF}">
            <a14:hiddenLine xmlns=""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5.4.2 SODDISFAZIONE E CONDIZIONE OCCUPAZIONALE DEI DOTTORI DI RICERCA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Soddisfazione media dei dottori di ricerca: voto medio da 1 a 10 per le attività formative e per le esperieze di studio/ricerca all'estero.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Tasso di occupazione: somma degli intervistati che lavorano o sono in formazione retribuita.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ARAG</a:t>
          </a:r>
          <a:r>
            <a:rPr lang="it-IT" sz="1000" b="0" baseline="0">
              <a:latin typeface="+mn-lt"/>
            </a:rPr>
            <a:t> </a:t>
          </a:r>
          <a:r>
            <a:rPr lang="it-IT" sz="1000" b="0">
              <a:latin typeface="+mn-lt"/>
            </a:rPr>
            <a:t>Indagine dottori di ricerca 2019</a:t>
          </a:r>
          <a:r>
            <a:rPr lang="it-IT" sz="1000" b="0" baseline="0">
              <a:latin typeface="+mn-lt"/>
            </a:rPr>
            <a:t> (soddisfazione dottorandi 2019, condizione occupazionale dottori 2018 occupati a 1 anno dal titolo)</a:t>
          </a:r>
          <a:endParaRPr lang="it-IT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609599</xdr:colOff>
      <xdr:row>11</xdr:row>
      <xdr:rowOff>133349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0" y="0"/>
          <a:ext cx="13392149" cy="191452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  <a:extLst>
          <a:ext uri="{91240B29-F687-4f45-9708-019B960494DF}">
            <a14:hiddenLine xmlns=""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5.4.1 INDICATORI RIPARTO QUOTA PREMIALE DOTTORATO XXXVI CICLO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Iscritti al XXXV ciclo; A: Qualità della ricerca dei componenti del collegio; 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di iscritti al corso di dottorato che hanno conseguito il titolo di accesso al dottorato in un’Università straniera sul totale degli iscritti al corso con titolo estero o titolo Unibo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B1: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di candidati al corso di dottorato che hanno conseguito il titolo di accesso al dottorato in un’Università straniera sul totale dei candidati al corso con titolo estero o titolo Unibo;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C: numero di iscritti con borsa di dottorato o finanziamento equivalente (o cofinanziamento) acquisiti da enti esterni sul totale degli iscritti al corso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D: numero di iscritti al corso che hanno conseguito il titolo di accesso al dottorato in Università italiane diverse dall’Università di Bologna sul totale degli iscritti al corso con titolo Unibo o di Università italiane diverse dall’Università di Bologna;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D1: numero di candidati al corso che hanno conseguito il titolo di accesso al dottorato in Università italiane diverse dall’Università di Bologna sul totale dei candidati al corso con titolo Unibo o di Università italiane diverse dall’Università di Bologna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rapporto tra iscritti con borsa o forma di finanziamento equivalente e iscritti totali del corso</a:t>
          </a:r>
          <a:endParaRPr lang="it-IT" sz="10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Data Warehouse di Ateneo, VQR 2011-2014 ANVUR,</a:t>
          </a:r>
          <a:r>
            <a:rPr lang="it-IT" sz="1000" b="0" baseline="0">
              <a:latin typeface="+mn-lt"/>
            </a:rPr>
            <a:t> ARIC - Settore Dottorato</a:t>
          </a:r>
          <a:endParaRPr lang="it-IT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18</xdr:row>
      <xdr:rowOff>38100</xdr:rowOff>
    </xdr:from>
    <xdr:to>
      <xdr:col>9</xdr:col>
      <xdr:colOff>0</xdr:colOff>
      <xdr:row>23</xdr:row>
      <xdr:rowOff>219075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0" y="4000500"/>
          <a:ext cx="11811000" cy="11715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  <a:extLst>
          <a:ext uri="{91240B29-F687-4f45-9708-019B960494DF}">
            <a14:hiddenLine xmlns=""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5.4.2 SODDISFAZIONE E CONDIZIONE OCCUPAZIONALE DEI DOTTORI DI RICERCA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Soddisfazione media dei dottori di ricerca: voto medio da 1 a 10 per le attività formative e per le esperieze di studio/ricerca all'estero.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Tasso di occupazione: somma degli intervistati che lavorano o sono in formazione retribuita.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ARAG</a:t>
          </a:r>
          <a:r>
            <a:rPr lang="it-IT" sz="1000" b="0" baseline="0">
              <a:latin typeface="+mn-lt"/>
            </a:rPr>
            <a:t> </a:t>
          </a:r>
          <a:r>
            <a:rPr lang="it-IT" sz="1000" b="0">
              <a:latin typeface="+mn-lt"/>
            </a:rPr>
            <a:t>Indagine dottori di ricerca 2019</a:t>
          </a:r>
          <a:r>
            <a:rPr lang="it-IT" sz="1000" b="0" baseline="0">
              <a:latin typeface="+mn-lt"/>
            </a:rPr>
            <a:t> (soddisfazione dottorandi 2019, condizione occupazionale dottori 2018 occupati a 1 anno dal titolo)</a:t>
          </a:r>
          <a:endParaRPr lang="it-IT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609599</xdr:colOff>
      <xdr:row>11</xdr:row>
      <xdr:rowOff>133349</xdr:rowOff>
    </xdr:to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0" y="0"/>
          <a:ext cx="13392149" cy="191452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  <a:extLst>
          <a:ext uri="{91240B29-F687-4f45-9708-019B960494DF}">
            <a14:hiddenLine xmlns=""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5.4.1 INDICATORI RIPARTO QUOTA PREMIALE DOTTORATO XXXVI CICLO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Iscritti al XXXV ciclo; A: Qualità della ricerca dei componenti del collegio; 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di iscritti al corso di dottorato che hanno conseguito il titolo di accesso al dottorato in un’Università straniera sul totale degli iscritti al corso con titolo estero o titolo Unibo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B1: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di candidati al corso di dottorato che hanno conseguito il titolo di accesso al dottorato in un’Università straniera sul totale dei candidati al corso con titolo estero o titolo Unibo;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C: numero di iscritti con borsa di dottorato o finanziamento equivalente (o cofinanziamento) acquisiti da enti esterni sul totale degli iscritti al corso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D: numero di iscritti al corso che hanno conseguito il titolo di accesso al dottorato in Università italiane diverse dall’Università di Bologna sul totale degli iscritti al corso con titolo Unibo o di Università italiane diverse dall’Università di Bologna;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D1: numero di candidati al corso che hanno conseguito il titolo di accesso al dottorato in Università italiane diverse dall’Università di Bologna sul totale dei candidati al corso con titolo Unibo o di Università italiane diverse dall’Università di Bologna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rapporto tra iscritti con borsa o forma di finanziamento equivalente e iscritti totali del corso</a:t>
          </a:r>
          <a:endParaRPr lang="it-IT" sz="10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Data Warehouse di Ateneo, VQR 2011-2014 ANVUR,</a:t>
          </a:r>
          <a:r>
            <a:rPr lang="it-IT" sz="1000" b="0" baseline="0">
              <a:latin typeface="+mn-lt"/>
            </a:rPr>
            <a:t> ARIC - Settore Dottorato</a:t>
          </a:r>
          <a:endParaRPr lang="it-IT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18</xdr:row>
      <xdr:rowOff>38100</xdr:rowOff>
    </xdr:from>
    <xdr:to>
      <xdr:col>9</xdr:col>
      <xdr:colOff>0</xdr:colOff>
      <xdr:row>23</xdr:row>
      <xdr:rowOff>219075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0" y="4000500"/>
          <a:ext cx="11811000" cy="11715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  <a:extLst>
          <a:ext uri="{91240B29-F687-4f45-9708-019B960494DF}">
            <a14:hiddenLine xmlns=""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5.4.2 SODDISFAZIONE E CONDIZIONE OCCUPAZIONALE DEI DOTTORI DI RICERCA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Soddisfazione media dei dottori di ricerca: voto medio da 1 a 10 per le attività formative e per le esperieze di studio/ricerca all'estero.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Tasso di occupazione: somma degli intervistati che lavorano o sono in formazione retribuita.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ARAG</a:t>
          </a:r>
          <a:r>
            <a:rPr lang="it-IT" sz="1000" b="0" baseline="0">
              <a:latin typeface="+mn-lt"/>
            </a:rPr>
            <a:t> </a:t>
          </a:r>
          <a:r>
            <a:rPr lang="it-IT" sz="1000" b="0">
              <a:latin typeface="+mn-lt"/>
            </a:rPr>
            <a:t>Indagine dottori di ricerca 2019</a:t>
          </a:r>
          <a:r>
            <a:rPr lang="it-IT" sz="1000" b="0" baseline="0">
              <a:latin typeface="+mn-lt"/>
            </a:rPr>
            <a:t> (soddisfazione dottorandi 2019, condizione occupazionale dottori 2018 occupati a 1 anno dal titolo)</a:t>
          </a:r>
          <a:endParaRPr lang="it-IT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609599</xdr:colOff>
      <xdr:row>11</xdr:row>
      <xdr:rowOff>133349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0" y="0"/>
          <a:ext cx="13392149" cy="191452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  <a:extLst>
          <a:ext uri="{91240B29-F687-4f45-9708-019B960494DF}">
            <a14:hiddenLine xmlns=""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5.4.1 INDICATORI RIPARTO QUOTA PREMIALE DOTTORATO XXXVI CICLO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Iscritti al XXXV ciclo; A: Qualità della ricerca dei componenti del collegio; 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di iscritti al corso di dottorato che hanno conseguito il titolo di accesso al dottorato in un’Università straniera sul totale degli iscritti al corso con titolo estero o titolo Unibo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B1: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di candidati al corso di dottorato che hanno conseguito il titolo di accesso al dottorato in un’Università straniera sul totale dei candidati al corso con titolo estero o titolo Unibo;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C: numero di iscritti con borsa di dottorato o finanziamento equivalente (o cofinanziamento) acquisiti da enti esterni sul totale degli iscritti al corso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D: numero di iscritti al corso che hanno conseguito il titolo di accesso al dottorato in Università italiane diverse dall’Università di Bologna sul totale degli iscritti al corso con titolo Unibo o di Università italiane diverse dall’Università di Bologna;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D1: numero di candidati al corso che hanno conseguito il titolo di accesso al dottorato in Università italiane diverse dall’Università di Bologna sul totale dei candidati al corso con titolo Unibo o di Università italiane diverse dall’Università di Bologna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rapporto tra iscritti con borsa o forma di finanziamento equivalente e iscritti totali del corso</a:t>
          </a:r>
          <a:endParaRPr lang="it-IT" sz="10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Data Warehouse di Ateneo, VQR 2011-2014 ANVUR,</a:t>
          </a:r>
          <a:r>
            <a:rPr lang="it-IT" sz="1000" b="0" baseline="0">
              <a:latin typeface="+mn-lt"/>
            </a:rPr>
            <a:t> ARIC - Settore Dottorato</a:t>
          </a:r>
          <a:endParaRPr lang="it-IT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19</xdr:row>
      <xdr:rowOff>38100</xdr:rowOff>
    </xdr:from>
    <xdr:to>
      <xdr:col>9</xdr:col>
      <xdr:colOff>0</xdr:colOff>
      <xdr:row>24</xdr:row>
      <xdr:rowOff>219075</xdr:rowOff>
    </xdr:to>
    <xdr:sp macro="" textlink="">
      <xdr:nvSpPr>
        <xdr:cNvPr id="11" name="CasellaDiTest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0" y="4400550"/>
          <a:ext cx="11811000" cy="9906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  <a:extLst>
          <a:ext uri="{91240B29-F687-4f45-9708-019B960494DF}">
            <a14:hiddenLine xmlns=""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5.4.2 SODDISFAZIONE E CONDIZIONE OCCUPAZIONALE DEI DOTTORI DI RICERCA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Soddisfazione media dei dottori di ricerca: voto medio da 1 a 10 per le attività formative e per le esperieze di studio/ricerca all'estero.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Tasso di occupazione: somma degli intervistati che lavorano o sono in formazione retribuita.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ARAG</a:t>
          </a:r>
          <a:r>
            <a:rPr lang="it-IT" sz="1000" b="0" baseline="0">
              <a:latin typeface="+mn-lt"/>
            </a:rPr>
            <a:t> </a:t>
          </a:r>
          <a:r>
            <a:rPr lang="it-IT" sz="1000" b="0">
              <a:latin typeface="+mn-lt"/>
            </a:rPr>
            <a:t>Indagine dottori di ricerca 2019</a:t>
          </a:r>
          <a:r>
            <a:rPr lang="it-IT" sz="1000" b="0" baseline="0">
              <a:latin typeface="+mn-lt"/>
            </a:rPr>
            <a:t> (soddisfazione dottorandi 2019, condizione occupazionale dottori 2018 occupati a 1 anno dal titolo)</a:t>
          </a:r>
          <a:endParaRPr lang="it-IT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609599</xdr:colOff>
      <xdr:row>11</xdr:row>
      <xdr:rowOff>133349</xdr:rowOff>
    </xdr:to>
    <xdr:sp macro="" textlink="">
      <xdr:nvSpPr>
        <xdr:cNvPr id="12" name="CasellaDiTest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0" y="0"/>
          <a:ext cx="13392149" cy="191452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  <a:extLst>
          <a:ext uri="{91240B29-F687-4f45-9708-019B960494DF}">
            <a14:hiddenLine xmlns=""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5.4.1 INDICATORI RIPARTO QUOTA PREMIALE DOTTORATO XXXVI CICLO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Iscritti al XXXV ciclo; A: Qualità della ricerca dei componenti del collegio; 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di iscritti al corso di dottorato che hanno conseguito il titolo di accesso al dottorato in un’Università straniera sul totale degli iscritti al corso con titolo estero o titolo Unibo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B1: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di candidati al corso di dottorato che hanno conseguito il titolo di accesso al dottorato in un’Università straniera sul totale dei candidati al corso con titolo estero o titolo Unibo;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C: numero di iscritti con borsa di dottorato o finanziamento equivalente (o cofinanziamento) acquisiti da enti esterni sul totale degli iscritti al corso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D: numero di iscritti al corso che hanno conseguito il titolo di accesso al dottorato in Università italiane diverse dall’Università di Bologna sul totale degli iscritti al corso con titolo Unibo o di Università italiane diverse dall’Università di Bologna;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D1: numero di candidati al corso che hanno conseguito il titolo di accesso al dottorato in Università italiane diverse dall’Università di Bologna sul totale dei candidati al corso con titolo Unibo o di Università italiane diverse dall’Università di Bologna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rapporto tra iscritti con borsa o forma di finanziamento equivalente e iscritti totali del corso</a:t>
          </a:r>
          <a:endParaRPr lang="it-IT" sz="10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Data Warehouse di Ateneo, VQR 2011-2014 ANVUR,</a:t>
          </a:r>
          <a:r>
            <a:rPr lang="it-IT" sz="1000" b="0" baseline="0">
              <a:latin typeface="+mn-lt"/>
            </a:rPr>
            <a:t> ARIC - Settore Dottorato</a:t>
          </a:r>
          <a:endParaRPr lang="it-IT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18</xdr:row>
      <xdr:rowOff>38100</xdr:rowOff>
    </xdr:from>
    <xdr:to>
      <xdr:col>9</xdr:col>
      <xdr:colOff>0</xdr:colOff>
      <xdr:row>23</xdr:row>
      <xdr:rowOff>219075</xdr:rowOff>
    </xdr:to>
    <xdr:sp macro="" textlink="">
      <xdr:nvSpPr>
        <xdr:cNvPr id="13" name="CasellaDiTesto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0" y="4000500"/>
          <a:ext cx="11811000" cy="11715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  <a:extLst>
          <a:ext uri="{91240B29-F687-4f45-9708-019B960494DF}">
            <a14:hiddenLine xmlns=""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5.4.2 SODDISFAZIONE E CONDIZIONE OCCUPAZIONALE DEI DOTTORI DI RICERCA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Soddisfazione media dei dottori di ricerca: voto medio da 1 a 10 per le attività formative e per le esperieze di studio/ricerca all'estero.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Tasso di occupazione: somma degli intervistati che lavorano o sono in formazione retribuita.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ARAG</a:t>
          </a:r>
          <a:r>
            <a:rPr lang="it-IT" sz="1000" b="0" baseline="0">
              <a:latin typeface="+mn-lt"/>
            </a:rPr>
            <a:t> </a:t>
          </a:r>
          <a:r>
            <a:rPr lang="it-IT" sz="1000" b="0">
              <a:latin typeface="+mn-lt"/>
            </a:rPr>
            <a:t>Indagine dottori di ricerca 2019</a:t>
          </a:r>
          <a:r>
            <a:rPr lang="it-IT" sz="1000" b="0" baseline="0">
              <a:latin typeface="+mn-lt"/>
            </a:rPr>
            <a:t> (soddisfazione dottorandi 2019, condizione occupazionale dottori 2018 occupati a 1 anno dal titolo)</a:t>
          </a:r>
          <a:endParaRPr lang="it-IT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609599</xdr:colOff>
      <xdr:row>11</xdr:row>
      <xdr:rowOff>133349</xdr:rowOff>
    </xdr:to>
    <xdr:sp macro="" textlink="">
      <xdr:nvSpPr>
        <xdr:cNvPr id="14" name="CasellaDiTesto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0"/>
          <a:ext cx="13392149" cy="191452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  <a:extLst>
          <a:ext uri="{91240B29-F687-4f45-9708-019B960494DF}">
            <a14:hiddenLine xmlns=""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5.4.1 INDICATORI RIPARTO QUOTA PREMIALE DOTTORATO XXXVI CICLO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Iscritti al XXXV ciclo; A: Qualità della ricerca dei componenti del collegio; 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di iscritti al corso di dottorato che hanno conseguito il titolo di accesso al dottorato in un’Università straniera sul totale degli iscritti al corso con titolo estero o titolo Unibo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B1: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di candidati al corso di dottorato che hanno conseguito il titolo di accesso al dottorato in un’Università straniera sul totale dei candidati al corso con titolo estero o titolo Unibo;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C: numero di iscritti con borsa di dottorato o finanziamento equivalente (o cofinanziamento) acquisiti da enti esterni sul totale degli iscritti al corso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D: numero di iscritti al corso che hanno conseguito il titolo di accesso al dottorato in Università italiane diverse dall’Università di Bologna sul totale degli iscritti al corso con titolo Unibo o di Università italiane diverse dall’Università di Bologna;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D1: numero di candidati al corso che hanno conseguito il titolo di accesso al dottorato in Università italiane diverse dall’Università di Bologna sul totale dei candidati al corso con titolo Unibo o di Università italiane diverse dall’Università di Bologna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rapporto tra iscritti con borsa o forma di finanziamento equivalente e iscritti totali del corso</a:t>
          </a:r>
          <a:endParaRPr lang="it-IT" sz="10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Data Warehouse di Ateneo, VQR 2011-2014 ANVUR,</a:t>
          </a:r>
          <a:r>
            <a:rPr lang="it-IT" sz="1000" b="0" baseline="0">
              <a:latin typeface="+mn-lt"/>
            </a:rPr>
            <a:t> ARIC - Settore Dottorato</a:t>
          </a:r>
          <a:endParaRPr lang="it-IT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18</xdr:row>
      <xdr:rowOff>38100</xdr:rowOff>
    </xdr:from>
    <xdr:to>
      <xdr:col>9</xdr:col>
      <xdr:colOff>0</xdr:colOff>
      <xdr:row>23</xdr:row>
      <xdr:rowOff>219075</xdr:rowOff>
    </xdr:to>
    <xdr:sp macro="" textlink="">
      <xdr:nvSpPr>
        <xdr:cNvPr id="15" name="CasellaDiTesto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0" y="4000500"/>
          <a:ext cx="11811000" cy="11715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  <a:extLst>
          <a:ext uri="{91240B29-F687-4f45-9708-019B960494DF}">
            <a14:hiddenLine xmlns=""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5.4.2 SODDISFAZIONE E CONDIZIONE OCCUPAZIONALE DEI DOTTORI DI RICERCA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Soddisfazione media dei dottori di ricerca: voto medio da 1 a 10 per le attività formative e per le esperieze di studio/ricerca all'estero.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Tasso di occupazione: somma degli intervistati che lavorano o sono in formazione retribuita.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ARAG</a:t>
          </a:r>
          <a:r>
            <a:rPr lang="it-IT" sz="1000" b="0" baseline="0">
              <a:latin typeface="+mn-lt"/>
            </a:rPr>
            <a:t> </a:t>
          </a:r>
          <a:r>
            <a:rPr lang="it-IT" sz="1000" b="0">
              <a:latin typeface="+mn-lt"/>
            </a:rPr>
            <a:t>Indagine dottori di ricerca 2019</a:t>
          </a:r>
          <a:r>
            <a:rPr lang="it-IT" sz="1000" b="0" baseline="0">
              <a:latin typeface="+mn-lt"/>
            </a:rPr>
            <a:t> (soddisfazione dottorandi 2019, condizione occupazionale dottori 2018 occupati a 1 anno dal titolo)</a:t>
          </a:r>
          <a:endParaRPr lang="it-IT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609599</xdr:colOff>
      <xdr:row>11</xdr:row>
      <xdr:rowOff>133349</xdr:rowOff>
    </xdr:to>
    <xdr:sp macro="" textlink="">
      <xdr:nvSpPr>
        <xdr:cNvPr id="16" name="CasellaDiTesto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0" y="0"/>
          <a:ext cx="13392149" cy="191452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  <a:extLst>
          <a:ext uri="{91240B29-F687-4f45-9708-019B960494DF}">
            <a14:hiddenLine xmlns=""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5.4.1 INDICATORI RIPARTO QUOTA PREMIALE DOTTORATO XXXVI CICLO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Iscritti al XXXV ciclo; A: Qualità della ricerca dei componenti del collegio; 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di iscritti al corso di dottorato che hanno conseguito il titolo di accesso al dottorato in un’Università straniera sul totale degli iscritti al corso con titolo estero o titolo Unibo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B1: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di candidati al corso di dottorato che hanno conseguito il titolo di accesso al dottorato in un’Università straniera sul totale dei candidati al corso con titolo estero o titolo Unibo;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C: numero di iscritti con borsa di dottorato o finanziamento equivalente (o cofinanziamento) acquisiti da enti esterni sul totale degli iscritti al corso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D: numero di iscritti al corso che hanno conseguito il titolo di accesso al dottorato in Università italiane diverse dall’Università di Bologna sul totale degli iscritti al corso con titolo Unibo o di Università italiane diverse dall’Università di Bologna;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D1: numero di candidati al corso che hanno conseguito il titolo di accesso al dottorato in Università italiane diverse dall’Università di Bologna sul totale dei candidati al corso con titolo Unibo o di Università italiane diverse dall’Università di Bologna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rapporto tra iscritti con borsa o forma di finanziamento equivalente e iscritti totali del corso</a:t>
          </a:r>
          <a:endParaRPr lang="it-IT" sz="10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Data Warehouse di Ateneo, VQR 2011-2014 ANVUR,</a:t>
          </a:r>
          <a:r>
            <a:rPr lang="it-IT" sz="1000" b="0" baseline="0">
              <a:latin typeface="+mn-lt"/>
            </a:rPr>
            <a:t> ARIC - Settore Dottorato</a:t>
          </a:r>
          <a:endParaRPr lang="it-IT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19</xdr:row>
      <xdr:rowOff>38100</xdr:rowOff>
    </xdr:from>
    <xdr:to>
      <xdr:col>9</xdr:col>
      <xdr:colOff>0</xdr:colOff>
      <xdr:row>24</xdr:row>
      <xdr:rowOff>219075</xdr:rowOff>
    </xdr:to>
    <xdr:sp macro="" textlink="">
      <xdr:nvSpPr>
        <xdr:cNvPr id="17" name="CasellaDiTesto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0" y="4400550"/>
          <a:ext cx="11811000" cy="9906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  <a:extLst>
          <a:ext uri="{91240B29-F687-4f45-9708-019B960494DF}">
            <a14:hiddenLine xmlns=""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5.4.2 SODDISFAZIONE E CONDIZIONE OCCUPAZIONALE DEI DOTTORI DI RICERCA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Soddisfazione media dei dottori di ricerca: voto medio da 1 a 10 per le attività formative e per le esperieze di studio/ricerca all'estero.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Tasso di occupazione: somma degli intervistati che lavorano o sono in formazione retribuita.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ARAG</a:t>
          </a:r>
          <a:r>
            <a:rPr lang="it-IT" sz="1000" b="0" baseline="0">
              <a:latin typeface="+mn-lt"/>
            </a:rPr>
            <a:t> </a:t>
          </a:r>
          <a:r>
            <a:rPr lang="it-IT" sz="1000" b="0">
              <a:latin typeface="+mn-lt"/>
            </a:rPr>
            <a:t>Indagine dottori di ricerca 2019</a:t>
          </a:r>
          <a:r>
            <a:rPr lang="it-IT" sz="1000" b="0" baseline="0">
              <a:latin typeface="+mn-lt"/>
            </a:rPr>
            <a:t> (soddisfazione dottorandi 2019, condizione occupazionale dottori 2018 occupati a 1 anno dal titolo)</a:t>
          </a:r>
          <a:endParaRPr lang="it-IT" sz="1000" b="0"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6</xdr:col>
      <xdr:colOff>571500</xdr:colOff>
      <xdr:row>7</xdr:row>
      <xdr:rowOff>723900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" y="0"/>
          <a:ext cx="6200774" cy="210502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R.08a (PST 13-15) </a:t>
          </a: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Qualità  della ricerca e produttività</a:t>
          </a:r>
          <a:b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scientifica - neoassunti </a:t>
          </a:r>
          <a:r>
            <a:rPr kumimoji="0" lang="it-IT" sz="1600" b="1" i="0" u="none" strike="noStrike" kern="0" cap="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it-IT" sz="1600" b="1" i="0" u="none" strike="noStrike" cap="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Metrica indicatore: 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Rapporto fra numero medio di citazioni in 'WOS/Scopus' di articoli pubblicati negli anni t-3 e t-4 </a:t>
          </a:r>
          <a:b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da neoassunti e numero di neoassunti in servizio al 31/12 dell’anno di riferimento t" (solo per settori bibliometrici)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Fonte dati: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ARTEC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Finalità: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Evidenziare la capacità del Dipartimento di esercitare, mediante la produzione scientifica dei suoi neoassunti in forma di pubblicazioni, un impatto significativo nelle comunità scientifiche di riferimento, e quindi in termini più generali di mettere in atto efficaci strategie di reclutamento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Note: 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L'indicatore si applica ai soli settori concorsuali bibliometrici (Aree CUN dalla 1 alla 9, con esclusione dei settori 8/C1, 8/D1, 8/E1, 8/E2, 8/F1; incluso il marcosettore concorsuale 11/E). Il numero di citazioni prodotte è la media degli anni t-3 e t-4. I neoassunti sono le nuove assunzioni e gli scorrimenti avvenuti fra l'anno t-2 e l'anno t</a:t>
          </a:r>
        </a:p>
      </xdr:txBody>
    </xdr:sp>
    <xdr:clientData/>
  </xdr:twoCellAnchor>
  <xdr:twoCellAnchor>
    <xdr:from>
      <xdr:col>0</xdr:col>
      <xdr:colOff>0</xdr:colOff>
      <xdr:row>16</xdr:row>
      <xdr:rowOff>1</xdr:rowOff>
    </xdr:from>
    <xdr:to>
      <xdr:col>6</xdr:col>
      <xdr:colOff>571500</xdr:colOff>
      <xdr:row>22</xdr:row>
      <xdr:rowOff>266701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0" y="3924301"/>
          <a:ext cx="6200775" cy="12382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SUA.02 </a:t>
          </a: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Produzione scientifica </a:t>
          </a:r>
          <a:r>
            <a:rPr kumimoji="0" lang="it-IT" sz="1600" b="1" i="0" u="none" strike="noStrike" kern="0" cap="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it-IT" sz="1600" b="1" i="0" u="none" strike="noStrike" cap="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Rapporto fra numero di prodotti presentati in SUA-RD e numero di unità di </a:t>
          </a:r>
          <a:b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personale docente strutturato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IRIS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Finalità:</a:t>
          </a:r>
          <a:r>
            <a:rPr lang="it-IT" sz="1000" b="0">
              <a:latin typeface="+mn-lt"/>
            </a:rPr>
            <a:t> </a:t>
          </a:r>
          <a:r>
            <a:rPr lang="it-IT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Evidenziare la capacità del Dipartimento di esercitare, mediante la sua produzione scientifica sotto forma di pubblicazioni, un impatto significativo nelle comunità scientifiche di riferimento</a:t>
          </a:r>
        </a:p>
      </xdr:txBody>
    </xdr:sp>
    <xdr:clientData/>
  </xdr:twoCellAnchor>
  <xdr:twoCellAnchor>
    <xdr:from>
      <xdr:col>6</xdr:col>
      <xdr:colOff>104775</xdr:colOff>
      <xdr:row>0</xdr:row>
      <xdr:rowOff>38100</xdr:rowOff>
    </xdr:from>
    <xdr:to>
      <xdr:col>6</xdr:col>
      <xdr:colOff>464775</xdr:colOff>
      <xdr:row>2</xdr:row>
      <xdr:rowOff>95250</xdr:rowOff>
    </xdr:to>
    <xdr:sp macro="" textlink="">
      <xdr:nvSpPr>
        <xdr:cNvPr id="4" name="Connettore pagina esterna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spect="1"/>
        </xdr:cNvSpPr>
      </xdr:nvSpPr>
      <xdr:spPr>
        <a:xfrm>
          <a:off x="5734050" y="38100"/>
          <a:ext cx="360000" cy="381000"/>
        </a:xfrm>
        <a:prstGeom prst="flowChartOffpageConnector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18000" rIns="0" bIns="0" rtlCol="0" anchor="t"/>
        <a:lstStyle/>
        <a:p>
          <a:pPr algn="ctr"/>
          <a:r>
            <a:rPr lang="it-IT" sz="700" b="1">
              <a:solidFill>
                <a:srgbClr val="002060"/>
              </a:solidFill>
            </a:rPr>
            <a:t>SUA</a:t>
          </a:r>
          <a:br>
            <a:rPr lang="it-IT" sz="700" b="1">
              <a:solidFill>
                <a:srgbClr val="002060"/>
              </a:solidFill>
            </a:rPr>
          </a:br>
          <a:r>
            <a:rPr lang="it-IT" sz="700" b="1">
              <a:solidFill>
                <a:srgbClr val="002060"/>
              </a:solidFill>
            </a:rPr>
            <a:t>RD</a:t>
          </a:r>
        </a:p>
      </xdr:txBody>
    </xdr:sp>
    <xdr:clientData/>
  </xdr:twoCellAnchor>
  <xdr:twoCellAnchor>
    <xdr:from>
      <xdr:col>6</xdr:col>
      <xdr:colOff>95250</xdr:colOff>
      <xdr:row>16</xdr:row>
      <xdr:rowOff>95250</xdr:rowOff>
    </xdr:from>
    <xdr:to>
      <xdr:col>6</xdr:col>
      <xdr:colOff>455250</xdr:colOff>
      <xdr:row>18</xdr:row>
      <xdr:rowOff>142875</xdr:rowOff>
    </xdr:to>
    <xdr:sp macro="" textlink="">
      <xdr:nvSpPr>
        <xdr:cNvPr id="5" name="Connettore pagina esterna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spect="1"/>
        </xdr:cNvSpPr>
      </xdr:nvSpPr>
      <xdr:spPr>
        <a:xfrm>
          <a:off x="5724525" y="4019550"/>
          <a:ext cx="360000" cy="371475"/>
        </a:xfrm>
        <a:prstGeom prst="flowChartOffpageConnector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18000" rIns="0" bIns="0" rtlCol="0" anchor="t"/>
        <a:lstStyle/>
        <a:p>
          <a:pPr algn="ctr"/>
          <a:r>
            <a:rPr lang="it-IT" sz="700" b="1">
              <a:solidFill>
                <a:srgbClr val="002060"/>
              </a:solidFill>
            </a:rPr>
            <a:t>SUA</a:t>
          </a:r>
          <a:br>
            <a:rPr lang="it-IT" sz="700" b="1">
              <a:solidFill>
                <a:srgbClr val="002060"/>
              </a:solidFill>
            </a:rPr>
          </a:br>
          <a:r>
            <a:rPr lang="it-IT" sz="700" b="1">
              <a:solidFill>
                <a:srgbClr val="002060"/>
              </a:solidFill>
            </a:rPr>
            <a:t>RD</a:t>
          </a:r>
        </a:p>
      </xdr:txBody>
    </xdr:sp>
    <xdr:clientData/>
  </xdr:twoCellAnchor>
  <xdr:twoCellAnchor>
    <xdr:from>
      <xdr:col>0</xdr:col>
      <xdr:colOff>1</xdr:colOff>
      <xdr:row>0</xdr:row>
      <xdr:rowOff>0</xdr:rowOff>
    </xdr:from>
    <xdr:to>
      <xdr:col>6</xdr:col>
      <xdr:colOff>571500</xdr:colOff>
      <xdr:row>7</xdr:row>
      <xdr:rowOff>723900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" y="0"/>
          <a:ext cx="6200774" cy="210502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R.08a (PST 13-15) </a:t>
          </a: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Qualità  della ricerca e produttività</a:t>
          </a:r>
          <a:b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scientifica - neoassunti </a:t>
          </a:r>
          <a:r>
            <a:rPr kumimoji="0" lang="it-IT" sz="1600" b="1" i="0" u="none" strike="noStrike" kern="0" cap="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it-IT" sz="1600" b="1" i="0" u="none" strike="noStrike" cap="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Metrica indicatore: 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Rapporto fra numero medio di citazioni in 'WOS/Scopus' di articoli pubblicati negli anni t-3 e t-4 </a:t>
          </a:r>
          <a:b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da neoassunti e numero di neoassunti in servizio al 31/12 dell’anno di riferimento t" (solo per settori bibliometrici)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Fonte dati: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ARTEC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Finalità: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Evidenziare la capacità del Dipartimento di esercitare, mediante la produzione scientifica dei suoi neoassunti in forma di pubblicazioni, un impatto significativo nelle comunità scientifiche di riferimento, e quindi in termini più generali di mettere in atto efficaci strategie di reclutamento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Note: 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L'indicatore si applica ai soli settori concorsuali bibliometrici (Aree CUN dalla 1 alla 9, con esclusione dei settori 8/C1, 8/D1, 8/E1, 8/E2, 8/F1; incluso il marcosettore concorsuale 11/E). Il numero di citazioni prodotte è la media degli anni t-3 e t-4. I neoassunti sono le nuove assunzioni e gli scorrimenti avvenuti fra l'anno t-2 e l'anno t</a:t>
          </a:r>
        </a:p>
      </xdr:txBody>
    </xdr:sp>
    <xdr:clientData/>
  </xdr:twoCellAnchor>
  <xdr:twoCellAnchor>
    <xdr:from>
      <xdr:col>0</xdr:col>
      <xdr:colOff>0</xdr:colOff>
      <xdr:row>16</xdr:row>
      <xdr:rowOff>1</xdr:rowOff>
    </xdr:from>
    <xdr:to>
      <xdr:col>6</xdr:col>
      <xdr:colOff>571500</xdr:colOff>
      <xdr:row>22</xdr:row>
      <xdr:rowOff>266701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0" y="3924301"/>
          <a:ext cx="6200775" cy="12382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SUA.02 </a:t>
          </a: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Produzione scientifica </a:t>
          </a:r>
          <a:r>
            <a:rPr kumimoji="0" lang="it-IT" sz="1600" b="1" i="0" u="none" strike="noStrike" kern="0" cap="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it-IT" sz="1600" b="1" i="0" u="none" strike="noStrike" cap="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Rapporto fra numero di prodotti presentati in SUA-RD e numero di unità di </a:t>
          </a:r>
          <a:b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personale docente strutturato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IRIS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Finalità:</a:t>
          </a:r>
          <a:r>
            <a:rPr lang="it-IT" sz="1000" b="0">
              <a:latin typeface="+mn-lt"/>
            </a:rPr>
            <a:t> </a:t>
          </a:r>
          <a:r>
            <a:rPr lang="it-IT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Evidenziare la capacità del Dipartimento di esercitare, mediante la sua produzione scientifica sotto forma di pubblicazioni, un impatto significativo nelle comunità scientifiche di riferimento</a:t>
          </a:r>
        </a:p>
      </xdr:txBody>
    </xdr:sp>
    <xdr:clientData/>
  </xdr:twoCellAnchor>
  <xdr:twoCellAnchor>
    <xdr:from>
      <xdr:col>6</xdr:col>
      <xdr:colOff>104775</xdr:colOff>
      <xdr:row>0</xdr:row>
      <xdr:rowOff>38100</xdr:rowOff>
    </xdr:from>
    <xdr:to>
      <xdr:col>6</xdr:col>
      <xdr:colOff>464775</xdr:colOff>
      <xdr:row>2</xdr:row>
      <xdr:rowOff>95250</xdr:rowOff>
    </xdr:to>
    <xdr:sp macro="" textlink="">
      <xdr:nvSpPr>
        <xdr:cNvPr id="8" name="Connettore pagina esterna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spect="1"/>
        </xdr:cNvSpPr>
      </xdr:nvSpPr>
      <xdr:spPr>
        <a:xfrm>
          <a:off x="5734050" y="38100"/>
          <a:ext cx="360000" cy="381000"/>
        </a:xfrm>
        <a:prstGeom prst="flowChartOffpageConnector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18000" rIns="0" bIns="0" rtlCol="0" anchor="t"/>
        <a:lstStyle/>
        <a:p>
          <a:pPr algn="ctr"/>
          <a:r>
            <a:rPr lang="it-IT" sz="700" b="1">
              <a:solidFill>
                <a:srgbClr val="002060"/>
              </a:solidFill>
            </a:rPr>
            <a:t>SUA</a:t>
          </a:r>
          <a:br>
            <a:rPr lang="it-IT" sz="700" b="1">
              <a:solidFill>
                <a:srgbClr val="002060"/>
              </a:solidFill>
            </a:rPr>
          </a:br>
          <a:r>
            <a:rPr lang="it-IT" sz="700" b="1">
              <a:solidFill>
                <a:srgbClr val="002060"/>
              </a:solidFill>
            </a:rPr>
            <a:t>RD</a:t>
          </a:r>
        </a:p>
      </xdr:txBody>
    </xdr:sp>
    <xdr:clientData/>
  </xdr:twoCellAnchor>
  <xdr:twoCellAnchor>
    <xdr:from>
      <xdr:col>6</xdr:col>
      <xdr:colOff>95250</xdr:colOff>
      <xdr:row>16</xdr:row>
      <xdr:rowOff>95250</xdr:rowOff>
    </xdr:from>
    <xdr:to>
      <xdr:col>6</xdr:col>
      <xdr:colOff>455250</xdr:colOff>
      <xdr:row>18</xdr:row>
      <xdr:rowOff>142875</xdr:rowOff>
    </xdr:to>
    <xdr:sp macro="" textlink="">
      <xdr:nvSpPr>
        <xdr:cNvPr id="9" name="Connettore pagina esterna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spect="1"/>
        </xdr:cNvSpPr>
      </xdr:nvSpPr>
      <xdr:spPr>
        <a:xfrm>
          <a:off x="5724525" y="4019550"/>
          <a:ext cx="360000" cy="371475"/>
        </a:xfrm>
        <a:prstGeom prst="flowChartOffpageConnector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18000" rIns="0" bIns="0" rtlCol="0" anchor="t"/>
        <a:lstStyle/>
        <a:p>
          <a:pPr algn="ctr"/>
          <a:r>
            <a:rPr lang="it-IT" sz="700" b="1">
              <a:solidFill>
                <a:srgbClr val="002060"/>
              </a:solidFill>
            </a:rPr>
            <a:t>SUA</a:t>
          </a:r>
          <a:br>
            <a:rPr lang="it-IT" sz="700" b="1">
              <a:solidFill>
                <a:srgbClr val="002060"/>
              </a:solidFill>
            </a:rPr>
          </a:br>
          <a:r>
            <a:rPr lang="it-IT" sz="700" b="1">
              <a:solidFill>
                <a:srgbClr val="002060"/>
              </a:solidFill>
            </a:rPr>
            <a:t>RD</a:t>
          </a:r>
        </a:p>
      </xdr:txBody>
    </xdr:sp>
    <xdr:clientData/>
  </xdr:twoCellAnchor>
  <xdr:twoCellAnchor>
    <xdr:from>
      <xdr:col>0</xdr:col>
      <xdr:colOff>1</xdr:colOff>
      <xdr:row>0</xdr:row>
      <xdr:rowOff>0</xdr:rowOff>
    </xdr:from>
    <xdr:to>
      <xdr:col>6</xdr:col>
      <xdr:colOff>571500</xdr:colOff>
      <xdr:row>7</xdr:row>
      <xdr:rowOff>723900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" y="0"/>
          <a:ext cx="6200774" cy="210502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R.08a (PST 13-15) </a:t>
          </a: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Qualità  della ricerca e produttività</a:t>
          </a:r>
          <a:b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scientifica - neoassunti </a:t>
          </a:r>
          <a:r>
            <a:rPr kumimoji="0" lang="it-IT" sz="1600" b="1" i="0" u="none" strike="noStrike" kern="0" cap="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it-IT" sz="1600" b="1" i="0" u="none" strike="noStrike" cap="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Metrica indicatore: 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Rapporto fra numero medio di citazioni in 'WOS/Scopus' di articoli pubblicati negli anni t-3 e t-4 </a:t>
          </a:r>
          <a:b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da neoassunti e numero di neoassunti in servizio al 31/12 dell’anno di riferimento t" (solo per settori bibliometrici)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Fonte dati: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ARTEC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Finalità: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Evidenziare la capacità del Dipartimento di esercitare, mediante la produzione scientifica dei suoi neoassunti in forma di pubblicazioni, un impatto significativo nelle comunità scientifiche di riferimento, e quindi in termini più generali di mettere in atto efficaci strategie di reclutamento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Note: 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L'indicatore si applica ai soli settori concorsuali bibliometrici (Aree CUN dalla 1 alla 9, con esclusione dei settori 8/C1, 8/D1, 8/E1, 8/E2, 8/F1; incluso il marcosettore concorsuale 11/E). Il numero di citazioni prodotte è la media degli anni t-3 e t-4. I neoassunti sono le nuove assunzioni e gli scorrimenti avvenuti fra l'anno t-2 e l'anno t</a:t>
          </a:r>
        </a:p>
      </xdr:txBody>
    </xdr:sp>
    <xdr:clientData/>
  </xdr:twoCellAnchor>
  <xdr:twoCellAnchor>
    <xdr:from>
      <xdr:col>0</xdr:col>
      <xdr:colOff>0</xdr:colOff>
      <xdr:row>16</xdr:row>
      <xdr:rowOff>1</xdr:rowOff>
    </xdr:from>
    <xdr:to>
      <xdr:col>6</xdr:col>
      <xdr:colOff>571500</xdr:colOff>
      <xdr:row>22</xdr:row>
      <xdr:rowOff>266701</xdr:rowOff>
    </xdr:to>
    <xdr:sp macro="" textlink="">
      <xdr:nvSpPr>
        <xdr:cNvPr id="11" name="CasellaDiTest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0" y="3924301"/>
          <a:ext cx="6200775" cy="12382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SUA.02 </a:t>
          </a: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Produzione scientifica </a:t>
          </a:r>
          <a:r>
            <a:rPr kumimoji="0" lang="it-IT" sz="1600" b="1" i="0" u="none" strike="noStrike" kern="0" cap="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it-IT" sz="1600" b="1" i="0" u="none" strike="noStrike" cap="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Rapporto fra numero di prodotti presentati in SUA-RD e numero di unità di </a:t>
          </a:r>
          <a:b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personale docente strutturato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IRIS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Finalità:</a:t>
          </a:r>
          <a:r>
            <a:rPr lang="it-IT" sz="1000" b="0">
              <a:latin typeface="+mn-lt"/>
            </a:rPr>
            <a:t> </a:t>
          </a:r>
          <a:r>
            <a:rPr lang="it-IT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Evidenziare la capacità del Dipartimento di esercitare, mediante la sua produzione scientifica sotto forma di pubblicazioni, un impatto significativo nelle comunità scientifiche di riferimento</a:t>
          </a:r>
        </a:p>
      </xdr:txBody>
    </xdr:sp>
    <xdr:clientData/>
  </xdr:twoCellAnchor>
  <xdr:twoCellAnchor>
    <xdr:from>
      <xdr:col>6</xdr:col>
      <xdr:colOff>104775</xdr:colOff>
      <xdr:row>0</xdr:row>
      <xdr:rowOff>38100</xdr:rowOff>
    </xdr:from>
    <xdr:to>
      <xdr:col>6</xdr:col>
      <xdr:colOff>464775</xdr:colOff>
      <xdr:row>2</xdr:row>
      <xdr:rowOff>95250</xdr:rowOff>
    </xdr:to>
    <xdr:sp macro="" textlink="">
      <xdr:nvSpPr>
        <xdr:cNvPr id="12" name="Connettore pagina esterna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spect="1"/>
        </xdr:cNvSpPr>
      </xdr:nvSpPr>
      <xdr:spPr>
        <a:xfrm>
          <a:off x="5734050" y="38100"/>
          <a:ext cx="360000" cy="381000"/>
        </a:xfrm>
        <a:prstGeom prst="flowChartOffpageConnector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18000" rIns="0" bIns="0" rtlCol="0" anchor="t"/>
        <a:lstStyle/>
        <a:p>
          <a:pPr algn="ctr"/>
          <a:r>
            <a:rPr lang="it-IT" sz="700" b="1">
              <a:solidFill>
                <a:srgbClr val="002060"/>
              </a:solidFill>
            </a:rPr>
            <a:t>SUA</a:t>
          </a:r>
          <a:br>
            <a:rPr lang="it-IT" sz="700" b="1">
              <a:solidFill>
                <a:srgbClr val="002060"/>
              </a:solidFill>
            </a:rPr>
          </a:br>
          <a:r>
            <a:rPr lang="it-IT" sz="700" b="1">
              <a:solidFill>
                <a:srgbClr val="002060"/>
              </a:solidFill>
            </a:rPr>
            <a:t>RD</a:t>
          </a:r>
        </a:p>
      </xdr:txBody>
    </xdr:sp>
    <xdr:clientData/>
  </xdr:twoCellAnchor>
  <xdr:twoCellAnchor>
    <xdr:from>
      <xdr:col>6</xdr:col>
      <xdr:colOff>95250</xdr:colOff>
      <xdr:row>16</xdr:row>
      <xdr:rowOff>95250</xdr:rowOff>
    </xdr:from>
    <xdr:to>
      <xdr:col>6</xdr:col>
      <xdr:colOff>455250</xdr:colOff>
      <xdr:row>18</xdr:row>
      <xdr:rowOff>142875</xdr:rowOff>
    </xdr:to>
    <xdr:sp macro="" textlink="">
      <xdr:nvSpPr>
        <xdr:cNvPr id="13" name="Connettore pagina esterna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spect="1"/>
        </xdr:cNvSpPr>
      </xdr:nvSpPr>
      <xdr:spPr>
        <a:xfrm>
          <a:off x="5724525" y="4019550"/>
          <a:ext cx="360000" cy="371475"/>
        </a:xfrm>
        <a:prstGeom prst="flowChartOffpageConnector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18000" rIns="0" bIns="0" rtlCol="0" anchor="t"/>
        <a:lstStyle/>
        <a:p>
          <a:pPr algn="ctr"/>
          <a:r>
            <a:rPr lang="it-IT" sz="700" b="1">
              <a:solidFill>
                <a:srgbClr val="002060"/>
              </a:solidFill>
            </a:rPr>
            <a:t>SUA</a:t>
          </a:r>
          <a:br>
            <a:rPr lang="it-IT" sz="700" b="1">
              <a:solidFill>
                <a:srgbClr val="002060"/>
              </a:solidFill>
            </a:rPr>
          </a:br>
          <a:r>
            <a:rPr lang="it-IT" sz="700" b="1">
              <a:solidFill>
                <a:srgbClr val="002060"/>
              </a:solidFill>
            </a:rPr>
            <a:t>RD</a:t>
          </a:r>
        </a:p>
      </xdr:txBody>
    </xdr:sp>
    <xdr:clientData/>
  </xdr:twoCellAnchor>
  <xdr:twoCellAnchor>
    <xdr:from>
      <xdr:col>0</xdr:col>
      <xdr:colOff>1</xdr:colOff>
      <xdr:row>0</xdr:row>
      <xdr:rowOff>0</xdr:rowOff>
    </xdr:from>
    <xdr:to>
      <xdr:col>6</xdr:col>
      <xdr:colOff>571500</xdr:colOff>
      <xdr:row>7</xdr:row>
      <xdr:rowOff>723900</xdr:rowOff>
    </xdr:to>
    <xdr:sp macro="" textlink="">
      <xdr:nvSpPr>
        <xdr:cNvPr id="14" name="CasellaDiTest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1" y="0"/>
          <a:ext cx="6200774" cy="210502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R.08a (PST 13-15) </a:t>
          </a: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Qualità  della ricerca e produttività</a:t>
          </a:r>
          <a:b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scientifica - neoassunti </a:t>
          </a:r>
          <a:r>
            <a:rPr kumimoji="0" lang="it-IT" sz="1600" b="1" i="0" u="none" strike="noStrike" kern="0" cap="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it-IT" sz="1600" b="1" i="0" u="none" strike="noStrike" cap="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Metrica indicatore: 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Rapporto fra numero medio di citazioni in 'WOS/Scopus' di articoli pubblicati negli anni t-3 e t-4 </a:t>
          </a:r>
          <a:b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da neoassunti e numero di neoassunti in servizio al 31/12 dell’anno di riferimento t" (solo per settori bibliometrici)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Fonte dati: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ARTEC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Finalità: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Evidenziare la capacità del Dipartimento di esercitare, mediante la produzione scientifica dei suoi neoassunti in forma di pubblicazioni, un impatto significativo nelle comunità scientifiche di riferimento, e quindi in termini più generali di mettere in atto efficaci strategie di reclutamento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Note: 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L'indicatore si applica ai soli settori concorsuali bibliometrici (Aree CUN dalla 1 alla 9, con esclusione dei settori 8/C1, 8/D1, 8/E1, 8/E2, 8/F1; incluso il marcosettore concorsuale 11/E). Il numero di citazioni prodotte è la media degli anni t-3 e t-4. I neoassunti sono le nuove assunzioni e gli scorrimenti avvenuti fra l'anno t-2 e l'anno t</a:t>
          </a:r>
        </a:p>
      </xdr:txBody>
    </xdr:sp>
    <xdr:clientData/>
  </xdr:twoCellAnchor>
  <xdr:twoCellAnchor>
    <xdr:from>
      <xdr:col>0</xdr:col>
      <xdr:colOff>0</xdr:colOff>
      <xdr:row>16</xdr:row>
      <xdr:rowOff>1</xdr:rowOff>
    </xdr:from>
    <xdr:to>
      <xdr:col>6</xdr:col>
      <xdr:colOff>571500</xdr:colOff>
      <xdr:row>22</xdr:row>
      <xdr:rowOff>266701</xdr:rowOff>
    </xdr:to>
    <xdr:sp macro="" textlink="">
      <xdr:nvSpPr>
        <xdr:cNvPr id="15" name="CasellaDiTest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0" y="3924301"/>
          <a:ext cx="6200775" cy="12382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SUA.02 </a:t>
          </a: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Produzione scientifica </a:t>
          </a:r>
          <a:r>
            <a:rPr kumimoji="0" lang="it-IT" sz="1600" b="1" i="0" u="none" strike="noStrike" kern="0" cap="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it-IT" sz="1600" b="1" i="0" u="none" strike="noStrike" cap="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Rapporto fra numero di prodotti presentati in SUA-RD e numero di unità di </a:t>
          </a:r>
          <a:b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personale docente strutturato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IRIS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Finalità:</a:t>
          </a:r>
          <a:r>
            <a:rPr lang="it-IT" sz="1000" b="0">
              <a:latin typeface="+mn-lt"/>
            </a:rPr>
            <a:t> </a:t>
          </a:r>
          <a:r>
            <a:rPr lang="it-IT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Evidenziare la capacità del Dipartimento di esercitare, mediante la sua produzione scientifica sotto forma di pubblicazioni, un impatto significativo nelle comunità scientifiche di riferimento</a:t>
          </a:r>
        </a:p>
      </xdr:txBody>
    </xdr:sp>
    <xdr:clientData/>
  </xdr:twoCellAnchor>
  <xdr:twoCellAnchor>
    <xdr:from>
      <xdr:col>6</xdr:col>
      <xdr:colOff>104775</xdr:colOff>
      <xdr:row>0</xdr:row>
      <xdr:rowOff>38100</xdr:rowOff>
    </xdr:from>
    <xdr:to>
      <xdr:col>6</xdr:col>
      <xdr:colOff>464775</xdr:colOff>
      <xdr:row>2</xdr:row>
      <xdr:rowOff>95250</xdr:rowOff>
    </xdr:to>
    <xdr:sp macro="" textlink="">
      <xdr:nvSpPr>
        <xdr:cNvPr id="16" name="Connettore pagina esterna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spect="1"/>
        </xdr:cNvSpPr>
      </xdr:nvSpPr>
      <xdr:spPr>
        <a:xfrm>
          <a:off x="5734050" y="38100"/>
          <a:ext cx="360000" cy="381000"/>
        </a:xfrm>
        <a:prstGeom prst="flowChartOffpageConnector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18000" rIns="0" bIns="0" rtlCol="0" anchor="t"/>
        <a:lstStyle/>
        <a:p>
          <a:pPr algn="ctr"/>
          <a:r>
            <a:rPr lang="it-IT" sz="700" b="1">
              <a:solidFill>
                <a:srgbClr val="002060"/>
              </a:solidFill>
            </a:rPr>
            <a:t>SUA</a:t>
          </a:r>
          <a:br>
            <a:rPr lang="it-IT" sz="700" b="1">
              <a:solidFill>
                <a:srgbClr val="002060"/>
              </a:solidFill>
            </a:rPr>
          </a:br>
          <a:r>
            <a:rPr lang="it-IT" sz="700" b="1">
              <a:solidFill>
                <a:srgbClr val="002060"/>
              </a:solidFill>
            </a:rPr>
            <a:t>RD</a:t>
          </a:r>
        </a:p>
      </xdr:txBody>
    </xdr:sp>
    <xdr:clientData/>
  </xdr:twoCellAnchor>
  <xdr:twoCellAnchor>
    <xdr:from>
      <xdr:col>6</xdr:col>
      <xdr:colOff>95250</xdr:colOff>
      <xdr:row>16</xdr:row>
      <xdr:rowOff>95250</xdr:rowOff>
    </xdr:from>
    <xdr:to>
      <xdr:col>6</xdr:col>
      <xdr:colOff>455250</xdr:colOff>
      <xdr:row>18</xdr:row>
      <xdr:rowOff>142875</xdr:rowOff>
    </xdr:to>
    <xdr:sp macro="" textlink="">
      <xdr:nvSpPr>
        <xdr:cNvPr id="17" name="Connettore pagina esterna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spect="1"/>
        </xdr:cNvSpPr>
      </xdr:nvSpPr>
      <xdr:spPr>
        <a:xfrm>
          <a:off x="5724525" y="4019550"/>
          <a:ext cx="360000" cy="371475"/>
        </a:xfrm>
        <a:prstGeom prst="flowChartOffpageConnector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18000" rIns="0" bIns="0" rtlCol="0" anchor="t"/>
        <a:lstStyle/>
        <a:p>
          <a:pPr algn="ctr"/>
          <a:r>
            <a:rPr lang="it-IT" sz="700" b="1">
              <a:solidFill>
                <a:srgbClr val="002060"/>
              </a:solidFill>
            </a:rPr>
            <a:t>SUA</a:t>
          </a:r>
          <a:br>
            <a:rPr lang="it-IT" sz="700" b="1">
              <a:solidFill>
                <a:srgbClr val="002060"/>
              </a:solidFill>
            </a:rPr>
          </a:br>
          <a:r>
            <a:rPr lang="it-IT" sz="700" b="1">
              <a:solidFill>
                <a:srgbClr val="002060"/>
              </a:solidFill>
            </a:rPr>
            <a:t>RD</a:t>
          </a:r>
        </a:p>
      </xdr:txBody>
    </xdr:sp>
    <xdr:clientData/>
  </xdr:twoCellAnchor>
  <xdr:twoCellAnchor>
    <xdr:from>
      <xdr:col>0</xdr:col>
      <xdr:colOff>1</xdr:colOff>
      <xdr:row>0</xdr:row>
      <xdr:rowOff>0</xdr:rowOff>
    </xdr:from>
    <xdr:to>
      <xdr:col>6</xdr:col>
      <xdr:colOff>571500</xdr:colOff>
      <xdr:row>7</xdr:row>
      <xdr:rowOff>723900</xdr:rowOff>
    </xdr:to>
    <xdr:sp macro="" textlink="">
      <xdr:nvSpPr>
        <xdr:cNvPr id="18" name="CasellaDiTesto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1" y="0"/>
          <a:ext cx="6200774" cy="210502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R.08a (PST 13-15) </a:t>
          </a: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Qualità  della ricerca e produttività</a:t>
          </a:r>
          <a:b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scientifica - neoassunti </a:t>
          </a:r>
          <a:r>
            <a:rPr kumimoji="0" lang="it-IT" sz="1600" b="1" i="0" u="none" strike="noStrike" kern="0" cap="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it-IT" sz="1600" b="1" i="0" u="none" strike="noStrike" cap="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Metrica indicatore: 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Rapporto fra numero medio di citazioni in 'WOS/Scopus' di articoli pubblicati negli anni t-3 e t-4 </a:t>
          </a:r>
          <a:b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da neoassunti e numero di neoassunti in servizio al 31/12 dell’anno di riferimento t" (solo per settori bibliometrici)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Fonte dati: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ARTEC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Finalità: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Evidenziare la capacità del Dipartimento di esercitare, mediante la produzione scientifica dei suoi neoassunti in forma di pubblicazioni, un impatto significativo nelle comunità scientifiche di riferimento, e quindi in termini più generali di mettere in atto efficaci strategie di reclutamento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Note: 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L'indicatore si applica ai soli settori concorsuali bibliometrici (Aree CUN dalla 1 alla 9, con esclusione dei settori 8/C1, 8/D1, 8/E1, 8/E2, 8/F1; incluso il marcosettore concorsuale 11/E). Il numero di citazioni prodotte è la media degli anni t-3 e t-4. I neoassunti sono le nuove assunzioni e gli scorrimenti avvenuti fra l'anno t-2 e l'anno t</a:t>
          </a:r>
        </a:p>
      </xdr:txBody>
    </xdr:sp>
    <xdr:clientData/>
  </xdr:twoCellAnchor>
  <xdr:twoCellAnchor>
    <xdr:from>
      <xdr:col>0</xdr:col>
      <xdr:colOff>0</xdr:colOff>
      <xdr:row>16</xdr:row>
      <xdr:rowOff>1</xdr:rowOff>
    </xdr:from>
    <xdr:to>
      <xdr:col>6</xdr:col>
      <xdr:colOff>571500</xdr:colOff>
      <xdr:row>22</xdr:row>
      <xdr:rowOff>266701</xdr:rowOff>
    </xdr:to>
    <xdr:sp macro="" textlink="">
      <xdr:nvSpPr>
        <xdr:cNvPr id="19" name="CasellaDiTesto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0" y="3924301"/>
          <a:ext cx="6200775" cy="12382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SUA.02 </a:t>
          </a: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Produzione scientifica </a:t>
          </a:r>
          <a:r>
            <a:rPr kumimoji="0" lang="it-IT" sz="1600" b="1" i="0" u="none" strike="noStrike" kern="0" cap="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it-IT" sz="1600" b="1" i="0" u="none" strike="noStrike" cap="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Rapporto fra numero di prodotti presentati in SUA-RD e numero di unità di </a:t>
          </a:r>
          <a:b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personale docente strutturato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IRIS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Finalità:</a:t>
          </a:r>
          <a:r>
            <a:rPr lang="it-IT" sz="1000" b="0">
              <a:latin typeface="+mn-lt"/>
            </a:rPr>
            <a:t> </a:t>
          </a:r>
          <a:r>
            <a:rPr lang="it-IT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Evidenziare la capacità del Dipartimento di esercitare, mediante la sua produzione scientifica sotto forma di pubblicazioni, un impatto significativo nelle comunità scientifiche di riferimento</a:t>
          </a:r>
        </a:p>
      </xdr:txBody>
    </xdr:sp>
    <xdr:clientData/>
  </xdr:twoCellAnchor>
  <xdr:twoCellAnchor>
    <xdr:from>
      <xdr:col>6</xdr:col>
      <xdr:colOff>104775</xdr:colOff>
      <xdr:row>0</xdr:row>
      <xdr:rowOff>38100</xdr:rowOff>
    </xdr:from>
    <xdr:to>
      <xdr:col>6</xdr:col>
      <xdr:colOff>464775</xdr:colOff>
      <xdr:row>2</xdr:row>
      <xdr:rowOff>95250</xdr:rowOff>
    </xdr:to>
    <xdr:sp macro="" textlink="">
      <xdr:nvSpPr>
        <xdr:cNvPr id="20" name="Connettore pagina esterna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spect="1"/>
        </xdr:cNvSpPr>
      </xdr:nvSpPr>
      <xdr:spPr>
        <a:xfrm>
          <a:off x="5734050" y="38100"/>
          <a:ext cx="360000" cy="381000"/>
        </a:xfrm>
        <a:prstGeom prst="flowChartOffpageConnector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18000" rIns="0" bIns="0" rtlCol="0" anchor="t"/>
        <a:lstStyle/>
        <a:p>
          <a:pPr algn="ctr"/>
          <a:r>
            <a:rPr lang="it-IT" sz="700" b="1">
              <a:solidFill>
                <a:srgbClr val="002060"/>
              </a:solidFill>
            </a:rPr>
            <a:t>SUA</a:t>
          </a:r>
          <a:br>
            <a:rPr lang="it-IT" sz="700" b="1">
              <a:solidFill>
                <a:srgbClr val="002060"/>
              </a:solidFill>
            </a:rPr>
          </a:br>
          <a:r>
            <a:rPr lang="it-IT" sz="700" b="1">
              <a:solidFill>
                <a:srgbClr val="002060"/>
              </a:solidFill>
            </a:rPr>
            <a:t>RD</a:t>
          </a:r>
        </a:p>
      </xdr:txBody>
    </xdr:sp>
    <xdr:clientData/>
  </xdr:twoCellAnchor>
  <xdr:twoCellAnchor>
    <xdr:from>
      <xdr:col>6</xdr:col>
      <xdr:colOff>95250</xdr:colOff>
      <xdr:row>16</xdr:row>
      <xdr:rowOff>95250</xdr:rowOff>
    </xdr:from>
    <xdr:to>
      <xdr:col>6</xdr:col>
      <xdr:colOff>455250</xdr:colOff>
      <xdr:row>18</xdr:row>
      <xdr:rowOff>142875</xdr:rowOff>
    </xdr:to>
    <xdr:sp macro="" textlink="">
      <xdr:nvSpPr>
        <xdr:cNvPr id="21" name="Connettore pagina esterna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spect="1"/>
        </xdr:cNvSpPr>
      </xdr:nvSpPr>
      <xdr:spPr>
        <a:xfrm>
          <a:off x="5724525" y="4019550"/>
          <a:ext cx="360000" cy="371475"/>
        </a:xfrm>
        <a:prstGeom prst="flowChartOffpageConnector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18000" rIns="0" bIns="0" rtlCol="0" anchor="t"/>
        <a:lstStyle/>
        <a:p>
          <a:pPr algn="ctr"/>
          <a:r>
            <a:rPr lang="it-IT" sz="700" b="1">
              <a:solidFill>
                <a:srgbClr val="002060"/>
              </a:solidFill>
            </a:rPr>
            <a:t>SUA</a:t>
          </a:r>
          <a:br>
            <a:rPr lang="it-IT" sz="700" b="1">
              <a:solidFill>
                <a:srgbClr val="002060"/>
              </a:solidFill>
            </a:rPr>
          </a:br>
          <a:r>
            <a:rPr lang="it-IT" sz="700" b="1">
              <a:solidFill>
                <a:srgbClr val="002060"/>
              </a:solidFill>
            </a:rPr>
            <a:t>RD</a:t>
          </a:r>
        </a:p>
      </xdr:txBody>
    </xdr:sp>
    <xdr:clientData/>
  </xdr:twoCellAnchor>
  <xdr:twoCellAnchor>
    <xdr:from>
      <xdr:col>0</xdr:col>
      <xdr:colOff>1</xdr:colOff>
      <xdr:row>0</xdr:row>
      <xdr:rowOff>0</xdr:rowOff>
    </xdr:from>
    <xdr:to>
      <xdr:col>6</xdr:col>
      <xdr:colOff>571500</xdr:colOff>
      <xdr:row>7</xdr:row>
      <xdr:rowOff>723900</xdr:rowOff>
    </xdr:to>
    <xdr:sp macro="" textlink="">
      <xdr:nvSpPr>
        <xdr:cNvPr id="22" name="CasellaDiTest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/>
      </xdr:nvSpPr>
      <xdr:spPr>
        <a:xfrm>
          <a:off x="1" y="0"/>
          <a:ext cx="6200774" cy="210502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R.08a (PST 13-15) </a:t>
          </a: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Qualità  della ricerca e produttività</a:t>
          </a:r>
          <a:b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scientifica - neoassunti </a:t>
          </a:r>
          <a:r>
            <a:rPr kumimoji="0" lang="it-IT" sz="1600" b="1" i="0" u="none" strike="noStrike" kern="0" cap="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it-IT" sz="1600" b="1" i="0" u="none" strike="noStrike" cap="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Metrica indicatore: 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Rapporto fra numero medio di citazioni in 'WOS/Scopus' di articoli pubblicati negli anni t-3 e t-4 </a:t>
          </a:r>
          <a:b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da neoassunti e numero di neoassunti in servizio al 31/12 dell’anno di riferimento t" (solo per settori bibliometrici)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Fonte dati: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ARTEC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Finalità: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Evidenziare la capacità del Dipartimento di esercitare, mediante la produzione scientifica dei suoi neoassunti in forma di pubblicazioni, un impatto significativo nelle comunità scientifiche di riferimento, e quindi in termini più generali di mettere in atto efficaci strategie di reclutamento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Note: 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L'indicatore si applica ai soli settori concorsuali bibliometrici (Aree CUN dalla 1 alla 9, con esclusione dei settori 8/C1, 8/D1, 8/E1, 8/E2, 8/F1; incluso il marcosettore concorsuale 11/E). Il numero di citazioni prodotte è la media degli anni t-3 e t-4. I neoassunti sono le nuove assunzioni e gli scorrimenti avvenuti fra l'anno t-2 e l'anno t</a:t>
          </a:r>
        </a:p>
      </xdr:txBody>
    </xdr:sp>
    <xdr:clientData/>
  </xdr:twoCellAnchor>
  <xdr:twoCellAnchor>
    <xdr:from>
      <xdr:col>0</xdr:col>
      <xdr:colOff>0</xdr:colOff>
      <xdr:row>16</xdr:row>
      <xdr:rowOff>1</xdr:rowOff>
    </xdr:from>
    <xdr:to>
      <xdr:col>6</xdr:col>
      <xdr:colOff>571500</xdr:colOff>
      <xdr:row>22</xdr:row>
      <xdr:rowOff>266701</xdr:rowOff>
    </xdr:to>
    <xdr:sp macro="" textlink="">
      <xdr:nvSpPr>
        <xdr:cNvPr id="23" name="CasellaDiTesto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/>
      </xdr:nvSpPr>
      <xdr:spPr>
        <a:xfrm>
          <a:off x="0" y="3924301"/>
          <a:ext cx="6200775" cy="12382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SUA.02 </a:t>
          </a: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Produzione scientifica </a:t>
          </a:r>
          <a:r>
            <a:rPr kumimoji="0" lang="it-IT" sz="1600" b="1" i="0" u="none" strike="noStrike" kern="0" cap="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it-IT" sz="1600" b="1" i="0" u="none" strike="noStrike" cap="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Rapporto fra numero di prodotti presentati in SUA-RD e numero di unità di </a:t>
          </a:r>
          <a:b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personale docente strutturato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IRIS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Finalità:</a:t>
          </a:r>
          <a:r>
            <a:rPr lang="it-IT" sz="1000" b="0">
              <a:latin typeface="+mn-lt"/>
            </a:rPr>
            <a:t> </a:t>
          </a:r>
          <a:r>
            <a:rPr lang="it-IT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Evidenziare la capacità del Dipartimento di esercitare, mediante la sua produzione scientifica sotto forma di pubblicazioni, un impatto significativo nelle comunità scientifiche di riferimento</a:t>
          </a:r>
        </a:p>
      </xdr:txBody>
    </xdr:sp>
    <xdr:clientData/>
  </xdr:twoCellAnchor>
  <xdr:twoCellAnchor>
    <xdr:from>
      <xdr:col>6</xdr:col>
      <xdr:colOff>104775</xdr:colOff>
      <xdr:row>0</xdr:row>
      <xdr:rowOff>38100</xdr:rowOff>
    </xdr:from>
    <xdr:to>
      <xdr:col>6</xdr:col>
      <xdr:colOff>464775</xdr:colOff>
      <xdr:row>2</xdr:row>
      <xdr:rowOff>95250</xdr:rowOff>
    </xdr:to>
    <xdr:sp macro="" textlink="">
      <xdr:nvSpPr>
        <xdr:cNvPr id="24" name="Connettore pagina esterna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Aspect="1"/>
        </xdr:cNvSpPr>
      </xdr:nvSpPr>
      <xdr:spPr>
        <a:xfrm>
          <a:off x="5734050" y="38100"/>
          <a:ext cx="360000" cy="381000"/>
        </a:xfrm>
        <a:prstGeom prst="flowChartOffpageConnector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18000" rIns="0" bIns="0" rtlCol="0" anchor="t"/>
        <a:lstStyle/>
        <a:p>
          <a:pPr algn="ctr"/>
          <a:r>
            <a:rPr lang="it-IT" sz="700" b="1">
              <a:solidFill>
                <a:srgbClr val="002060"/>
              </a:solidFill>
            </a:rPr>
            <a:t>SUA</a:t>
          </a:r>
          <a:br>
            <a:rPr lang="it-IT" sz="700" b="1">
              <a:solidFill>
                <a:srgbClr val="002060"/>
              </a:solidFill>
            </a:rPr>
          </a:br>
          <a:r>
            <a:rPr lang="it-IT" sz="700" b="1">
              <a:solidFill>
                <a:srgbClr val="002060"/>
              </a:solidFill>
            </a:rPr>
            <a:t>RD</a:t>
          </a:r>
        </a:p>
      </xdr:txBody>
    </xdr:sp>
    <xdr:clientData/>
  </xdr:twoCellAnchor>
  <xdr:twoCellAnchor>
    <xdr:from>
      <xdr:col>6</xdr:col>
      <xdr:colOff>95250</xdr:colOff>
      <xdr:row>16</xdr:row>
      <xdr:rowOff>95250</xdr:rowOff>
    </xdr:from>
    <xdr:to>
      <xdr:col>6</xdr:col>
      <xdr:colOff>455250</xdr:colOff>
      <xdr:row>18</xdr:row>
      <xdr:rowOff>142875</xdr:rowOff>
    </xdr:to>
    <xdr:sp macro="" textlink="">
      <xdr:nvSpPr>
        <xdr:cNvPr id="25" name="Connettore pagina esterna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spLocks noChangeAspect="1"/>
        </xdr:cNvSpPr>
      </xdr:nvSpPr>
      <xdr:spPr>
        <a:xfrm>
          <a:off x="5724525" y="4019550"/>
          <a:ext cx="360000" cy="371475"/>
        </a:xfrm>
        <a:prstGeom prst="flowChartOffpageConnector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18000" rIns="0" bIns="0" rtlCol="0" anchor="t"/>
        <a:lstStyle/>
        <a:p>
          <a:pPr algn="ctr"/>
          <a:r>
            <a:rPr lang="it-IT" sz="700" b="1">
              <a:solidFill>
                <a:srgbClr val="002060"/>
              </a:solidFill>
            </a:rPr>
            <a:t>SUA</a:t>
          </a:r>
          <a:br>
            <a:rPr lang="it-IT" sz="700" b="1">
              <a:solidFill>
                <a:srgbClr val="002060"/>
              </a:solidFill>
            </a:rPr>
          </a:br>
          <a:r>
            <a:rPr lang="it-IT" sz="700" b="1">
              <a:solidFill>
                <a:srgbClr val="002060"/>
              </a:solidFill>
            </a:rPr>
            <a:t>RD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448675" cy="1438275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0"/>
          <a:ext cx="8448675" cy="14382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  <a:extLst>
          <a:ext uri="{91240B29-F687-4f45-9708-019B960494DF}">
            <a14:hiddenLine xmlns=""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SUA.07 </a:t>
          </a: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Prodotti scientifici con coautori internazionali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Metrica indicatore: 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Rapporto x 100 fra numero di pubblicazioni con coautori di istituzioni non italiane e numero totale delle pubblicazioni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Fonte dati: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IRIS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Finalità: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Evidenziare la capacità del Dipartimento di allacciare rapporti significativi con la comunità scientifica internazionale e, in particolare, di dar luogo a pubblicazioni co-firmate da studiosi di istituzioni non italiane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Note: 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Per i dati provenienti da IRIS (periodo 2014-2015) il censimento dell'informazione relativa alla coautorialità internazionale potrebbe non essere completo sugli archivi informatici negli anni più vecchi della serie storica.</a:t>
          </a:r>
          <a:endParaRPr lang="it-IT" sz="1000" b="0">
            <a:latin typeface="+mn-lt"/>
          </a:endParaRPr>
        </a:p>
      </xdr:txBody>
    </xdr:sp>
    <xdr:clientData/>
  </xdr:absoluteAnchor>
  <xdr:absoluteAnchor>
    <xdr:pos x="0" y="3162862"/>
    <xdr:ext cx="8467725" cy="1409138"/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0" y="3162862"/>
          <a:ext cx="8467725" cy="1409138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  <a:extLst>
          <a:ext uri="{91240B29-F687-4f45-9708-019B960494DF}">
            <a14:hiddenLine xmlns=""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SUA.13</a:t>
          </a:r>
          <a:r>
            <a:rPr lang="it-IT" sz="16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Permanenza di docenti/ricercatori affiliati a Enti/Istituzioni straniere</a:t>
          </a:r>
          <a:r>
            <a:rPr kumimoji="0" lang="it-IT" sz="1600" b="1" i="0" u="none" strike="noStrike" kern="0" cap="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it-IT" sz="1600" b="1" i="0" u="none" strike="noStrike" cap="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Rapporto fra numero di mesi/persona di professori e ricercatori stranieri trascorsi presso il Dipartimento e </a:t>
          </a:r>
          <a:b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di unità del personale docente strutturato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Applicativo APRI - Mobilità</a:t>
          </a:r>
          <a:r>
            <a:rPr lang="it-IT" sz="1000" b="0" baseline="0">
              <a:latin typeface="+mn-lt"/>
            </a:rPr>
            <a:t> Internazionale</a:t>
          </a:r>
          <a:endParaRPr lang="it-IT" sz="1000">
            <a:latin typeface="+mn-lt"/>
          </a:endParaRP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Finalità:</a:t>
          </a:r>
          <a:r>
            <a:rPr lang="it-IT" sz="1000" b="0">
              <a:latin typeface="+mn-lt"/>
            </a:rPr>
            <a:t> </a:t>
          </a:r>
          <a:r>
            <a:rPr lang="it-IT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Evidenziare la capacità del Dipartimento di allacciare rapporti significativi con la comunità scientifica internazionale e, in particolare, di attrarre e ospitare studiosi di istituzioni non italiane</a:t>
          </a:r>
        </a:p>
      </xdr:txBody>
    </xdr:sp>
    <xdr:clientData/>
  </xdr:absoluteAnchor>
  <xdr:absoluteAnchor>
    <xdr:pos x="8836103" y="85725"/>
    <xdr:ext cx="360000" cy="360000"/>
    <xdr:sp macro="" textlink="">
      <xdr:nvSpPr>
        <xdr:cNvPr id="4" name="Connettore pagina esterna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/>
        </xdr:cNvSpPr>
      </xdr:nvSpPr>
      <xdr:spPr>
        <a:xfrm>
          <a:off x="8836103" y="85725"/>
          <a:ext cx="360000" cy="360000"/>
        </a:xfrm>
        <a:prstGeom prst="flowChartOffpageConnector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18000" rIns="0" bIns="0" rtlCol="0" anchor="t"/>
        <a:lstStyle/>
        <a:p>
          <a:pPr algn="ctr"/>
          <a:r>
            <a:rPr lang="it-IT" sz="700" b="1">
              <a:solidFill>
                <a:srgbClr val="002060"/>
              </a:solidFill>
            </a:rPr>
            <a:t>SUA</a:t>
          </a:r>
          <a:br>
            <a:rPr lang="it-IT" sz="700" b="1">
              <a:solidFill>
                <a:srgbClr val="002060"/>
              </a:solidFill>
            </a:rPr>
          </a:br>
          <a:r>
            <a:rPr lang="it-IT" sz="700" b="1">
              <a:solidFill>
                <a:srgbClr val="002060"/>
              </a:solidFill>
            </a:rPr>
            <a:t>RD</a:t>
          </a:r>
        </a:p>
      </xdr:txBody>
    </xdr:sp>
    <xdr:clientData/>
  </xdr:absoluteAnchor>
  <xdr:absoluteAnchor>
    <xdr:pos x="8836103" y="3238500"/>
    <xdr:ext cx="360000" cy="360000"/>
    <xdr:sp macro="" textlink="">
      <xdr:nvSpPr>
        <xdr:cNvPr id="5" name="Connettore pagina esterna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/>
        </xdr:cNvSpPr>
      </xdr:nvSpPr>
      <xdr:spPr>
        <a:xfrm>
          <a:off x="8836103" y="3238500"/>
          <a:ext cx="360000" cy="360000"/>
        </a:xfrm>
        <a:prstGeom prst="flowChartOffpageConnector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18000" rIns="0" bIns="0" rtlCol="0" anchor="t"/>
        <a:lstStyle/>
        <a:p>
          <a:pPr algn="ctr"/>
          <a:r>
            <a:rPr lang="it-IT" sz="700" b="1">
              <a:solidFill>
                <a:srgbClr val="002060"/>
              </a:solidFill>
            </a:rPr>
            <a:t>SUA</a:t>
          </a:r>
          <a:br>
            <a:rPr lang="it-IT" sz="700" b="1">
              <a:solidFill>
                <a:srgbClr val="002060"/>
              </a:solidFill>
            </a:rPr>
          </a:br>
          <a:r>
            <a:rPr lang="it-IT" sz="700" b="1">
              <a:solidFill>
                <a:srgbClr val="002060"/>
              </a:solidFill>
            </a:rPr>
            <a:t>RD</a:t>
          </a:r>
        </a:p>
      </xdr:txBody>
    </xdr:sp>
    <xdr:clientData/>
  </xdr:absoluteAnchor>
  <xdr:absoluteAnchor>
    <xdr:pos x="1" y="6911230"/>
    <xdr:ext cx="8591550" cy="798418"/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" y="6911230"/>
          <a:ext cx="8591550" cy="798418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  <a:extLst>
          <a:ext uri="{91240B29-F687-4f45-9708-019B960494DF}">
            <a14:hiddenLine xmlns=""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PQ.01 </a:t>
          </a: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PUBBLICAZIONI INTERDISCIPLINARI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Metrica indicatore: 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Rapporto tra prodotti con coautori inquadrati in più aree VRA (PQ.01a) o in più SSD (PQ.01b) sul totale dei prodotti pubblicati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Fonte dati: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IRIS</a:t>
          </a:r>
        </a:p>
      </xdr:txBody>
    </xdr:sp>
    <xdr:clientData/>
  </xdr:absoluteAnchor>
  <xdr:twoCellAnchor>
    <xdr:from>
      <xdr:col>8</xdr:col>
      <xdr:colOff>396953</xdr:colOff>
      <xdr:row>31</xdr:row>
      <xdr:rowOff>247650</xdr:rowOff>
    </xdr:from>
    <xdr:to>
      <xdr:col>9</xdr:col>
      <xdr:colOff>14003</xdr:colOff>
      <xdr:row>33</xdr:row>
      <xdr:rowOff>26625</xdr:rowOff>
    </xdr:to>
    <xdr:sp macro="" textlink="">
      <xdr:nvSpPr>
        <xdr:cNvPr id="7" name="Connettore pagina esterna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/>
        </xdr:cNvSpPr>
      </xdr:nvSpPr>
      <xdr:spPr>
        <a:xfrm>
          <a:off x="8293178" y="7219950"/>
          <a:ext cx="312375" cy="360000"/>
        </a:xfrm>
        <a:prstGeom prst="flowChartOffpageConnector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18000" rIns="0" bIns="0" rtlCol="0" anchor="t"/>
        <a:lstStyle/>
        <a:p>
          <a:pPr algn="ctr"/>
          <a:r>
            <a:rPr lang="it-IT" sz="700" b="1">
              <a:solidFill>
                <a:srgbClr val="002060"/>
              </a:solidFill>
            </a:rPr>
            <a:t>SUA</a:t>
          </a:r>
          <a:br>
            <a:rPr lang="it-IT" sz="700" b="1">
              <a:solidFill>
                <a:srgbClr val="002060"/>
              </a:solidFill>
            </a:rPr>
          </a:br>
          <a:r>
            <a:rPr lang="it-IT" sz="700" b="1">
              <a:solidFill>
                <a:srgbClr val="002060"/>
              </a:solidFill>
            </a:rPr>
            <a:t>RD</a:t>
          </a:r>
        </a:p>
      </xdr:txBody>
    </xdr:sp>
    <xdr:clientData/>
  </xdr:twoCellAnchor>
  <xdr:twoCellAnchor>
    <xdr:from>
      <xdr:col>8</xdr:col>
      <xdr:colOff>396953</xdr:colOff>
      <xdr:row>31</xdr:row>
      <xdr:rowOff>247650</xdr:rowOff>
    </xdr:from>
    <xdr:to>
      <xdr:col>9</xdr:col>
      <xdr:colOff>14003</xdr:colOff>
      <xdr:row>33</xdr:row>
      <xdr:rowOff>26625</xdr:rowOff>
    </xdr:to>
    <xdr:sp macro="" textlink="">
      <xdr:nvSpPr>
        <xdr:cNvPr id="8" name="Connettore pagina esterna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/>
        </xdr:cNvSpPr>
      </xdr:nvSpPr>
      <xdr:spPr>
        <a:xfrm>
          <a:off x="8293178" y="7219950"/>
          <a:ext cx="312375" cy="360000"/>
        </a:xfrm>
        <a:prstGeom prst="flowChartOffpageConnector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18000" rIns="0" bIns="0" rtlCol="0" anchor="t"/>
        <a:lstStyle/>
        <a:p>
          <a:pPr algn="ctr"/>
          <a:r>
            <a:rPr lang="it-IT" sz="700" b="1">
              <a:solidFill>
                <a:srgbClr val="002060"/>
              </a:solidFill>
            </a:rPr>
            <a:t>SUA</a:t>
          </a:r>
          <a:br>
            <a:rPr lang="it-IT" sz="700" b="1">
              <a:solidFill>
                <a:srgbClr val="002060"/>
              </a:solidFill>
            </a:rPr>
          </a:br>
          <a:r>
            <a:rPr lang="it-IT" sz="700" b="1">
              <a:solidFill>
                <a:srgbClr val="002060"/>
              </a:solidFill>
            </a:rPr>
            <a:t>RD</a:t>
          </a:r>
        </a:p>
      </xdr:txBody>
    </xdr:sp>
    <xdr:clientData/>
  </xdr:twoCellAnchor>
  <xdr:twoCellAnchor>
    <xdr:from>
      <xdr:col>8</xdr:col>
      <xdr:colOff>396953</xdr:colOff>
      <xdr:row>31</xdr:row>
      <xdr:rowOff>247650</xdr:rowOff>
    </xdr:from>
    <xdr:to>
      <xdr:col>9</xdr:col>
      <xdr:colOff>14003</xdr:colOff>
      <xdr:row>33</xdr:row>
      <xdr:rowOff>26625</xdr:rowOff>
    </xdr:to>
    <xdr:sp macro="" textlink="">
      <xdr:nvSpPr>
        <xdr:cNvPr id="9" name="Connettore pagina esterna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/>
        </xdr:cNvSpPr>
      </xdr:nvSpPr>
      <xdr:spPr>
        <a:xfrm>
          <a:off x="8293178" y="7219950"/>
          <a:ext cx="312375" cy="360000"/>
        </a:xfrm>
        <a:prstGeom prst="flowChartOffpageConnector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18000" rIns="0" bIns="0" rtlCol="0" anchor="t"/>
        <a:lstStyle/>
        <a:p>
          <a:pPr algn="ctr"/>
          <a:r>
            <a:rPr lang="it-IT" sz="700" b="1">
              <a:solidFill>
                <a:srgbClr val="002060"/>
              </a:solidFill>
            </a:rPr>
            <a:t>SUA</a:t>
          </a:r>
          <a:br>
            <a:rPr lang="it-IT" sz="700" b="1">
              <a:solidFill>
                <a:srgbClr val="002060"/>
              </a:solidFill>
            </a:rPr>
          </a:br>
          <a:r>
            <a:rPr lang="it-IT" sz="700" b="1">
              <a:solidFill>
                <a:srgbClr val="002060"/>
              </a:solidFill>
            </a:rPr>
            <a:t>RD</a:t>
          </a:r>
        </a:p>
      </xdr:txBody>
    </xdr:sp>
    <xdr:clientData/>
  </xdr:twoCellAnchor>
  <xdr:twoCellAnchor>
    <xdr:from>
      <xdr:col>8</xdr:col>
      <xdr:colOff>396953</xdr:colOff>
      <xdr:row>31</xdr:row>
      <xdr:rowOff>247650</xdr:rowOff>
    </xdr:from>
    <xdr:to>
      <xdr:col>9</xdr:col>
      <xdr:colOff>14003</xdr:colOff>
      <xdr:row>33</xdr:row>
      <xdr:rowOff>26625</xdr:rowOff>
    </xdr:to>
    <xdr:sp macro="" textlink="">
      <xdr:nvSpPr>
        <xdr:cNvPr id="10" name="Connettore pagina esterna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/>
        </xdr:cNvSpPr>
      </xdr:nvSpPr>
      <xdr:spPr>
        <a:xfrm>
          <a:off x="8293178" y="7219950"/>
          <a:ext cx="312375" cy="360000"/>
        </a:xfrm>
        <a:prstGeom prst="flowChartOffpageConnector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18000" rIns="0" bIns="0" rtlCol="0" anchor="t"/>
        <a:lstStyle/>
        <a:p>
          <a:pPr algn="ctr"/>
          <a:r>
            <a:rPr lang="it-IT" sz="700" b="1">
              <a:solidFill>
                <a:srgbClr val="002060"/>
              </a:solidFill>
            </a:rPr>
            <a:t>SUA</a:t>
          </a:r>
          <a:br>
            <a:rPr lang="it-IT" sz="700" b="1">
              <a:solidFill>
                <a:srgbClr val="002060"/>
              </a:solidFill>
            </a:rPr>
          </a:br>
          <a:r>
            <a:rPr lang="it-IT" sz="700" b="1">
              <a:solidFill>
                <a:srgbClr val="002060"/>
              </a:solidFill>
            </a:rPr>
            <a:t>RD</a:t>
          </a:r>
        </a:p>
      </xdr:txBody>
    </xdr:sp>
    <xdr:clientData/>
  </xdr:twoCellAnchor>
  <xdr:twoCellAnchor>
    <xdr:from>
      <xdr:col>8</xdr:col>
      <xdr:colOff>396953</xdr:colOff>
      <xdr:row>31</xdr:row>
      <xdr:rowOff>247650</xdr:rowOff>
    </xdr:from>
    <xdr:to>
      <xdr:col>9</xdr:col>
      <xdr:colOff>14003</xdr:colOff>
      <xdr:row>33</xdr:row>
      <xdr:rowOff>26625</xdr:rowOff>
    </xdr:to>
    <xdr:sp macro="" textlink="">
      <xdr:nvSpPr>
        <xdr:cNvPr id="11" name="Connettore pagina esterna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/>
        </xdr:cNvSpPr>
      </xdr:nvSpPr>
      <xdr:spPr>
        <a:xfrm>
          <a:off x="8293178" y="7219950"/>
          <a:ext cx="312375" cy="360000"/>
        </a:xfrm>
        <a:prstGeom prst="flowChartOffpageConnector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18000" rIns="0" bIns="0" rtlCol="0" anchor="t"/>
        <a:lstStyle/>
        <a:p>
          <a:pPr algn="ctr"/>
          <a:r>
            <a:rPr lang="it-IT" sz="700" b="1">
              <a:solidFill>
                <a:srgbClr val="002060"/>
              </a:solidFill>
            </a:rPr>
            <a:t>SUA</a:t>
          </a:r>
          <a:br>
            <a:rPr lang="it-IT" sz="700" b="1">
              <a:solidFill>
                <a:srgbClr val="002060"/>
              </a:solidFill>
            </a:rPr>
          </a:br>
          <a:r>
            <a:rPr lang="it-IT" sz="700" b="1">
              <a:solidFill>
                <a:srgbClr val="002060"/>
              </a:solidFill>
            </a:rPr>
            <a:t>RD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4</xdr:row>
      <xdr:rowOff>74083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0" y="0"/>
          <a:ext cx="8534400" cy="1112308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SUA.06 </a:t>
          </a: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Progetti in bandi competitivi locali, regionali, nazionali, </a:t>
          </a:r>
          <a:b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europei e internaz. di Istituzioni, Associazioni, Agenzie e Enti pubblici e privati 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Rapporto x 100 fra numero di progetti acquisiti da bandi competitivi e numero di unità di personale docente strutturato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SUA-RD (quadri G1 e C2a) -</a:t>
          </a:r>
          <a:r>
            <a:rPr lang="it-IT" sz="1000" b="0" baseline="0">
              <a:latin typeface="+mn-lt"/>
            </a:rPr>
            <a:t>  Applicativo APRI</a:t>
          </a:r>
          <a:endParaRPr lang="it-IT" sz="1000" b="0">
            <a:latin typeface="+mn-lt"/>
          </a:endParaRP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Finalità:</a:t>
          </a:r>
          <a:r>
            <a:rPr lang="it-IT" sz="1000" b="0">
              <a:latin typeface="+mn-lt"/>
            </a:rPr>
            <a:t> </a:t>
          </a:r>
          <a:r>
            <a:rPr lang="it-IT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Evidenziare la capacità del Dipartimento di vincere progetti di ricerca  assegnati su base competitiva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it-IT" sz="1000" b="0">
            <a:latin typeface="+mn-lt"/>
          </a:endParaRPr>
        </a:p>
      </xdr:txBody>
    </xdr:sp>
    <xdr:clientData/>
  </xdr:twoCellAnchor>
  <xdr:twoCellAnchor>
    <xdr:from>
      <xdr:col>0</xdr:col>
      <xdr:colOff>8467</xdr:colOff>
      <xdr:row>12</xdr:row>
      <xdr:rowOff>95250</xdr:rowOff>
    </xdr:from>
    <xdr:to>
      <xdr:col>11</xdr:col>
      <xdr:colOff>0</xdr:colOff>
      <xdr:row>20</xdr:row>
      <xdr:rowOff>171450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8467" y="2962275"/>
          <a:ext cx="8525933" cy="16192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R.04a (PST 13-15) </a:t>
          </a: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Qualità della ricerca e produttività scientifica </a:t>
          </a:r>
          <a:r>
            <a:rPr kumimoji="0" lang="it-IT" sz="1600" b="1" i="0" u="none" strike="noStrike" kern="0" cap="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it-IT" sz="1600" b="1" i="0" u="none" strike="noStrike" cap="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Metrica indicatore: 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Rapporto fra numero medio di citazioni in 'WOS/Scopus' di articoli pubblicati negli anni t-3 e t-4 e numero di </a:t>
          </a:r>
          <a:b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unità di personale docente strutturato al 31/12 dell'anno di riferimento t" (solo per settori bibliometrici)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ARTEC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Finalità:</a:t>
          </a:r>
          <a:r>
            <a:rPr lang="it-IT" sz="1000" b="0">
              <a:latin typeface="+mn-lt"/>
            </a:rPr>
            <a:t> </a:t>
          </a:r>
          <a:r>
            <a:rPr lang="it-IT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Evidenziare la capacità del Dipartimento di esercitare, mediante la sua produzione scientifica sotto forma di pubblicazioni, un impatto significativo nelle comunità scientifiche di riferimento</a:t>
          </a:r>
        </a:p>
        <a:p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L'indicatore si applica ai soli settori concorsuali bibliometrici (Aree CUN dalla 1 alla 9, con esclusione dei settori 8/C1, 8/D1, 8/E1, 8/E2, 8/F1; incluso il macrosettore concorsuale 11/E). Il numero di citazioni prodotte è la media degli anni t-3 e t-4.</a:t>
          </a:r>
          <a:endParaRPr lang="it-IT" sz="1000" b="0">
            <a:latin typeface="+mn-lt"/>
          </a:endParaRPr>
        </a:p>
      </xdr:txBody>
    </xdr:sp>
    <xdr:clientData/>
  </xdr:twoCellAnchor>
  <xdr:twoCellAnchor>
    <xdr:from>
      <xdr:col>10</xdr:col>
      <xdr:colOff>28575</xdr:colOff>
      <xdr:row>0</xdr:row>
      <xdr:rowOff>38100</xdr:rowOff>
    </xdr:from>
    <xdr:to>
      <xdr:col>10</xdr:col>
      <xdr:colOff>388575</xdr:colOff>
      <xdr:row>1</xdr:row>
      <xdr:rowOff>188550</xdr:rowOff>
    </xdr:to>
    <xdr:sp macro="" textlink="">
      <xdr:nvSpPr>
        <xdr:cNvPr id="4" name="Connettore pagina esterna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spect="1"/>
        </xdr:cNvSpPr>
      </xdr:nvSpPr>
      <xdr:spPr>
        <a:xfrm>
          <a:off x="7972425" y="38100"/>
          <a:ext cx="360000" cy="360000"/>
        </a:xfrm>
        <a:prstGeom prst="flowChartOffpageConnector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18000" rIns="0" bIns="0" rtlCol="0" anchor="t"/>
        <a:lstStyle/>
        <a:p>
          <a:pPr algn="ctr"/>
          <a:r>
            <a:rPr lang="it-IT" sz="700" b="1">
              <a:solidFill>
                <a:srgbClr val="002060"/>
              </a:solidFill>
            </a:rPr>
            <a:t>SUA</a:t>
          </a:r>
          <a:br>
            <a:rPr lang="it-IT" sz="700" b="1">
              <a:solidFill>
                <a:srgbClr val="002060"/>
              </a:solidFill>
            </a:rPr>
          </a:br>
          <a:r>
            <a:rPr lang="it-IT" sz="700" b="1">
              <a:solidFill>
                <a:srgbClr val="002060"/>
              </a:solidFill>
            </a:rPr>
            <a:t>RD</a:t>
          </a:r>
        </a:p>
      </xdr:txBody>
    </xdr:sp>
    <xdr:clientData/>
  </xdr:twoCellAnchor>
  <xdr:twoCellAnchor>
    <xdr:from>
      <xdr:col>10</xdr:col>
      <xdr:colOff>17992</xdr:colOff>
      <xdr:row>12</xdr:row>
      <xdr:rowOff>140758</xdr:rowOff>
    </xdr:from>
    <xdr:to>
      <xdr:col>10</xdr:col>
      <xdr:colOff>377992</xdr:colOff>
      <xdr:row>14</xdr:row>
      <xdr:rowOff>81658</xdr:rowOff>
    </xdr:to>
    <xdr:sp macro="" textlink="">
      <xdr:nvSpPr>
        <xdr:cNvPr id="5" name="Connettore pagina esterna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spect="1"/>
        </xdr:cNvSpPr>
      </xdr:nvSpPr>
      <xdr:spPr>
        <a:xfrm>
          <a:off x="7961842" y="3007783"/>
          <a:ext cx="360000" cy="360000"/>
        </a:xfrm>
        <a:prstGeom prst="flowChartOffpageConnector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18000" rIns="0" bIns="0" rtlCol="0" anchor="t"/>
        <a:lstStyle/>
        <a:p>
          <a:pPr algn="ctr"/>
          <a:r>
            <a:rPr lang="it-IT" sz="700" b="1">
              <a:solidFill>
                <a:srgbClr val="002060"/>
              </a:solidFill>
            </a:rPr>
            <a:t>SUA</a:t>
          </a:r>
          <a:br>
            <a:rPr lang="it-IT" sz="700" b="1">
              <a:solidFill>
                <a:srgbClr val="002060"/>
              </a:solidFill>
            </a:rPr>
          </a:br>
          <a:r>
            <a:rPr lang="it-IT" sz="700" b="1">
              <a:solidFill>
                <a:srgbClr val="002060"/>
              </a:solidFill>
            </a:rPr>
            <a:t>RD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0</xdr:colOff>
      <xdr:row>4</xdr:row>
      <xdr:rowOff>74083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0" y="0"/>
          <a:ext cx="8534400" cy="1112308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SUA.06 </a:t>
          </a: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Progetti in bandi competitivi locali, regionali, nazionali, </a:t>
          </a:r>
          <a:b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europei e internaz. di Istituzioni, Associazioni, Agenzie e Enti pubblici e privati 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Rapporto x 100 fra numero di progetti acquisiti da bandi competitivi e numero di unità di personale docente strutturato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SUA-RD (quadri G1 e C2a) -</a:t>
          </a:r>
          <a:r>
            <a:rPr lang="it-IT" sz="1000" b="0" baseline="0">
              <a:latin typeface="+mn-lt"/>
            </a:rPr>
            <a:t>  Applicativo APRI</a:t>
          </a:r>
          <a:endParaRPr lang="it-IT" sz="1000" b="0">
            <a:latin typeface="+mn-lt"/>
          </a:endParaRP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Finalità:</a:t>
          </a:r>
          <a:r>
            <a:rPr lang="it-IT" sz="1000" b="0">
              <a:latin typeface="+mn-lt"/>
            </a:rPr>
            <a:t> </a:t>
          </a:r>
          <a:r>
            <a:rPr lang="it-IT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Evidenziare la capacità del Dipartimento di vincere progetti di ricerca  assegnati su base competitiva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it-IT" sz="1000" b="0">
            <a:latin typeface="+mn-lt"/>
          </a:endParaRPr>
        </a:p>
      </xdr:txBody>
    </xdr:sp>
    <xdr:clientData/>
  </xdr:twoCellAnchor>
  <xdr:twoCellAnchor>
    <xdr:from>
      <xdr:col>0</xdr:col>
      <xdr:colOff>8467</xdr:colOff>
      <xdr:row>12</xdr:row>
      <xdr:rowOff>95250</xdr:rowOff>
    </xdr:from>
    <xdr:to>
      <xdr:col>11</xdr:col>
      <xdr:colOff>0</xdr:colOff>
      <xdr:row>20</xdr:row>
      <xdr:rowOff>171450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8467" y="2962275"/>
          <a:ext cx="8525933" cy="16192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R.04a (PST 13-15) </a:t>
          </a: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Qualità della ricerca e produttività scientifica </a:t>
          </a:r>
          <a:r>
            <a:rPr kumimoji="0" lang="it-IT" sz="1600" b="1" i="0" u="none" strike="noStrike" kern="0" cap="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it-IT" sz="1600" b="1" i="0" u="none" strike="noStrike" cap="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Metrica indicatore: 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Rapporto fra numero medio di citazioni in 'WOS/Scopus' di articoli pubblicati negli anni t-3 e t-4 e numero di </a:t>
          </a:r>
          <a:b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unità di personale docente strutturato al 31/12 dell'anno di riferimento t" (solo per settori bibliometrici)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ARTEC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Finalità:</a:t>
          </a:r>
          <a:r>
            <a:rPr lang="it-IT" sz="1000" b="0">
              <a:latin typeface="+mn-lt"/>
            </a:rPr>
            <a:t> </a:t>
          </a:r>
          <a:r>
            <a:rPr lang="it-IT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Evidenziare la capacità del Dipartimento di esercitare, mediante la sua produzione scientifica sotto forma di pubblicazioni, un impatto significativo nelle comunità scientifiche di riferimento</a:t>
          </a:r>
        </a:p>
        <a:p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L'indicatore si applica ai soli settori concorsuali bibliometrici (Aree CUN dalla 1 alla 9, con esclusione dei settori 8/C1, 8/D1, 8/E1, 8/E2, 8/F1; incluso il macrosettore concorsuale 11/E). Il numero di citazioni prodotte è la media degli anni t-3 e t-4.</a:t>
          </a:r>
          <a:endParaRPr lang="it-IT" sz="1000" b="0">
            <a:latin typeface="+mn-lt"/>
          </a:endParaRPr>
        </a:p>
      </xdr:txBody>
    </xdr:sp>
    <xdr:clientData/>
  </xdr:twoCellAnchor>
  <xdr:twoCellAnchor>
    <xdr:from>
      <xdr:col>10</xdr:col>
      <xdr:colOff>28575</xdr:colOff>
      <xdr:row>0</xdr:row>
      <xdr:rowOff>38100</xdr:rowOff>
    </xdr:from>
    <xdr:to>
      <xdr:col>10</xdr:col>
      <xdr:colOff>388575</xdr:colOff>
      <xdr:row>1</xdr:row>
      <xdr:rowOff>188550</xdr:rowOff>
    </xdr:to>
    <xdr:sp macro="" textlink="">
      <xdr:nvSpPr>
        <xdr:cNvPr id="8" name="Connettore pagina esterna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Aspect="1"/>
        </xdr:cNvSpPr>
      </xdr:nvSpPr>
      <xdr:spPr>
        <a:xfrm>
          <a:off x="7972425" y="38100"/>
          <a:ext cx="360000" cy="360000"/>
        </a:xfrm>
        <a:prstGeom prst="flowChartOffpageConnector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18000" rIns="0" bIns="0" rtlCol="0" anchor="t"/>
        <a:lstStyle/>
        <a:p>
          <a:pPr algn="ctr"/>
          <a:r>
            <a:rPr lang="it-IT" sz="700" b="1">
              <a:solidFill>
                <a:srgbClr val="002060"/>
              </a:solidFill>
            </a:rPr>
            <a:t>SUA</a:t>
          </a:r>
          <a:br>
            <a:rPr lang="it-IT" sz="700" b="1">
              <a:solidFill>
                <a:srgbClr val="002060"/>
              </a:solidFill>
            </a:rPr>
          </a:br>
          <a:r>
            <a:rPr lang="it-IT" sz="700" b="1">
              <a:solidFill>
                <a:srgbClr val="002060"/>
              </a:solidFill>
            </a:rPr>
            <a:t>RD</a:t>
          </a:r>
        </a:p>
      </xdr:txBody>
    </xdr:sp>
    <xdr:clientData/>
  </xdr:twoCellAnchor>
  <xdr:twoCellAnchor>
    <xdr:from>
      <xdr:col>10</xdr:col>
      <xdr:colOff>17992</xdr:colOff>
      <xdr:row>12</xdr:row>
      <xdr:rowOff>140758</xdr:rowOff>
    </xdr:from>
    <xdr:to>
      <xdr:col>10</xdr:col>
      <xdr:colOff>377992</xdr:colOff>
      <xdr:row>14</xdr:row>
      <xdr:rowOff>81658</xdr:rowOff>
    </xdr:to>
    <xdr:sp macro="" textlink="">
      <xdr:nvSpPr>
        <xdr:cNvPr id="9" name="Connettore pagina esterna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Aspect="1"/>
        </xdr:cNvSpPr>
      </xdr:nvSpPr>
      <xdr:spPr>
        <a:xfrm>
          <a:off x="7961842" y="3007783"/>
          <a:ext cx="360000" cy="360000"/>
        </a:xfrm>
        <a:prstGeom prst="flowChartOffpageConnector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18000" rIns="0" bIns="0" rtlCol="0" anchor="t"/>
        <a:lstStyle/>
        <a:p>
          <a:pPr algn="ctr"/>
          <a:r>
            <a:rPr lang="it-IT" sz="700" b="1">
              <a:solidFill>
                <a:srgbClr val="002060"/>
              </a:solidFill>
            </a:rPr>
            <a:t>SUA</a:t>
          </a:r>
          <a:br>
            <a:rPr lang="it-IT" sz="700" b="1">
              <a:solidFill>
                <a:srgbClr val="002060"/>
              </a:solidFill>
            </a:rPr>
          </a:br>
          <a:r>
            <a:rPr lang="it-IT" sz="700" b="1">
              <a:solidFill>
                <a:srgbClr val="002060"/>
              </a:solidFill>
            </a:rPr>
            <a:t>RD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0</xdr:colOff>
      <xdr:row>4</xdr:row>
      <xdr:rowOff>74083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0" y="0"/>
          <a:ext cx="8534400" cy="1112308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SUA.06 </a:t>
          </a: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Progetti in bandi competitivi locali, regionali, nazionali, </a:t>
          </a:r>
          <a:b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europei e internaz. di Istituzioni, Associazioni, Agenzie e Enti pubblici e privati 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Rapporto x 100 fra numero di progetti acquisiti da bandi competitivi e numero di unità di personale docente strutturato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SUA-RD (quadri G1 e C2a) -</a:t>
          </a:r>
          <a:r>
            <a:rPr lang="it-IT" sz="1000" b="0" baseline="0">
              <a:latin typeface="+mn-lt"/>
            </a:rPr>
            <a:t>  Applicativo APRI</a:t>
          </a:r>
          <a:endParaRPr lang="it-IT" sz="1000" b="0">
            <a:latin typeface="+mn-lt"/>
          </a:endParaRP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Finalità:</a:t>
          </a:r>
          <a:r>
            <a:rPr lang="it-IT" sz="1000" b="0">
              <a:latin typeface="+mn-lt"/>
            </a:rPr>
            <a:t> </a:t>
          </a:r>
          <a:r>
            <a:rPr lang="it-IT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Evidenziare la capacità del Dipartimento di vincere progetti di ricerca  assegnati su base competitiva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it-IT" sz="1000" b="0">
            <a:latin typeface="+mn-lt"/>
          </a:endParaRPr>
        </a:p>
      </xdr:txBody>
    </xdr:sp>
    <xdr:clientData/>
  </xdr:twoCellAnchor>
  <xdr:twoCellAnchor>
    <xdr:from>
      <xdr:col>0</xdr:col>
      <xdr:colOff>8467</xdr:colOff>
      <xdr:row>12</xdr:row>
      <xdr:rowOff>95250</xdr:rowOff>
    </xdr:from>
    <xdr:to>
      <xdr:col>11</xdr:col>
      <xdr:colOff>0</xdr:colOff>
      <xdr:row>20</xdr:row>
      <xdr:rowOff>171450</xdr:rowOff>
    </xdr:to>
    <xdr:sp macro="" textlink="">
      <xdr:nvSpPr>
        <xdr:cNvPr id="11" name="CasellaDiTesto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8467" y="2962275"/>
          <a:ext cx="8525933" cy="16192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R.04a (PST 13-15) </a:t>
          </a: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Qualità della ricerca e produttività scientifica </a:t>
          </a:r>
          <a:r>
            <a:rPr kumimoji="0" lang="it-IT" sz="1600" b="1" i="0" u="none" strike="noStrike" kern="0" cap="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it-IT" sz="1600" b="1" i="0" u="none" strike="noStrike" cap="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Metrica indicatore: 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Rapporto fra numero medio di citazioni in 'WOS/Scopus' di articoli pubblicati negli anni t-3 e t-4 e numero di </a:t>
          </a:r>
          <a:b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unità di personale docente strutturato al 31/12 dell'anno di riferimento t" (solo per settori bibliometrici)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ARTEC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Finalità:</a:t>
          </a:r>
          <a:r>
            <a:rPr lang="it-IT" sz="1000" b="0">
              <a:latin typeface="+mn-lt"/>
            </a:rPr>
            <a:t> </a:t>
          </a:r>
          <a:r>
            <a:rPr lang="it-IT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Evidenziare la capacità del Dipartimento di esercitare, mediante la sua produzione scientifica sotto forma di pubblicazioni, un impatto significativo nelle comunità scientifiche di riferimento</a:t>
          </a:r>
        </a:p>
        <a:p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L'indicatore si applica ai soli settori concorsuali bibliometrici (Aree CUN dalla 1 alla 9, con esclusione dei settori 8/C1, 8/D1, 8/E1, 8/E2, 8/F1; incluso il macrosettore concorsuale 11/E). Il numero di citazioni prodotte è la media degli anni t-3 e t-4.</a:t>
          </a:r>
          <a:endParaRPr lang="it-IT" sz="1000" b="0">
            <a:latin typeface="+mn-lt"/>
          </a:endParaRPr>
        </a:p>
      </xdr:txBody>
    </xdr:sp>
    <xdr:clientData/>
  </xdr:twoCellAnchor>
  <xdr:twoCellAnchor>
    <xdr:from>
      <xdr:col>10</xdr:col>
      <xdr:colOff>28575</xdr:colOff>
      <xdr:row>0</xdr:row>
      <xdr:rowOff>38100</xdr:rowOff>
    </xdr:from>
    <xdr:to>
      <xdr:col>10</xdr:col>
      <xdr:colOff>388575</xdr:colOff>
      <xdr:row>1</xdr:row>
      <xdr:rowOff>188550</xdr:rowOff>
    </xdr:to>
    <xdr:sp macro="" textlink="">
      <xdr:nvSpPr>
        <xdr:cNvPr id="12" name="Connettore pagina esterna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>
          <a:spLocks noChangeAspect="1"/>
        </xdr:cNvSpPr>
      </xdr:nvSpPr>
      <xdr:spPr>
        <a:xfrm>
          <a:off x="7972425" y="38100"/>
          <a:ext cx="360000" cy="360000"/>
        </a:xfrm>
        <a:prstGeom prst="flowChartOffpageConnector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18000" rIns="0" bIns="0" rtlCol="0" anchor="t"/>
        <a:lstStyle/>
        <a:p>
          <a:pPr algn="ctr"/>
          <a:r>
            <a:rPr lang="it-IT" sz="700" b="1">
              <a:solidFill>
                <a:srgbClr val="002060"/>
              </a:solidFill>
            </a:rPr>
            <a:t>SUA</a:t>
          </a:r>
          <a:br>
            <a:rPr lang="it-IT" sz="700" b="1">
              <a:solidFill>
                <a:srgbClr val="002060"/>
              </a:solidFill>
            </a:rPr>
          </a:br>
          <a:r>
            <a:rPr lang="it-IT" sz="700" b="1">
              <a:solidFill>
                <a:srgbClr val="002060"/>
              </a:solidFill>
            </a:rPr>
            <a:t>RD</a:t>
          </a:r>
        </a:p>
      </xdr:txBody>
    </xdr:sp>
    <xdr:clientData/>
  </xdr:twoCellAnchor>
  <xdr:twoCellAnchor>
    <xdr:from>
      <xdr:col>10</xdr:col>
      <xdr:colOff>17992</xdr:colOff>
      <xdr:row>12</xdr:row>
      <xdr:rowOff>140758</xdr:rowOff>
    </xdr:from>
    <xdr:to>
      <xdr:col>10</xdr:col>
      <xdr:colOff>377992</xdr:colOff>
      <xdr:row>14</xdr:row>
      <xdr:rowOff>81658</xdr:rowOff>
    </xdr:to>
    <xdr:sp macro="" textlink="">
      <xdr:nvSpPr>
        <xdr:cNvPr id="13" name="Connettore pagina esterna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>
          <a:spLocks noChangeAspect="1"/>
        </xdr:cNvSpPr>
      </xdr:nvSpPr>
      <xdr:spPr>
        <a:xfrm>
          <a:off x="7961842" y="3007783"/>
          <a:ext cx="360000" cy="360000"/>
        </a:xfrm>
        <a:prstGeom prst="flowChartOffpageConnector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18000" rIns="0" bIns="0" rtlCol="0" anchor="t"/>
        <a:lstStyle/>
        <a:p>
          <a:pPr algn="ctr"/>
          <a:r>
            <a:rPr lang="it-IT" sz="700" b="1">
              <a:solidFill>
                <a:srgbClr val="002060"/>
              </a:solidFill>
            </a:rPr>
            <a:t>SUA</a:t>
          </a:r>
          <a:br>
            <a:rPr lang="it-IT" sz="700" b="1">
              <a:solidFill>
                <a:srgbClr val="002060"/>
              </a:solidFill>
            </a:rPr>
          </a:br>
          <a:r>
            <a:rPr lang="it-IT" sz="700" b="1">
              <a:solidFill>
                <a:srgbClr val="002060"/>
              </a:solidFill>
            </a:rPr>
            <a:t>RD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0</xdr:colOff>
      <xdr:row>4</xdr:row>
      <xdr:rowOff>74083</xdr:rowOff>
    </xdr:to>
    <xdr:sp macro="" textlink="">
      <xdr:nvSpPr>
        <xdr:cNvPr id="14" name="CasellaDiTesto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/>
      </xdr:nvSpPr>
      <xdr:spPr>
        <a:xfrm>
          <a:off x="0" y="0"/>
          <a:ext cx="8534400" cy="1112308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SUA.06 </a:t>
          </a: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Progetti in bandi competitivi locali, regionali, nazionali, </a:t>
          </a:r>
          <a:b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europei e internaz. di Istituzioni, Associazioni, Agenzie e Enti pubblici e privati 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Rapporto x 100 fra numero di progetti acquisiti da bandi competitivi e numero di unità di personale docente strutturato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SUA-RD (quadri G1 e C2a) -</a:t>
          </a:r>
          <a:r>
            <a:rPr lang="it-IT" sz="1000" b="0" baseline="0">
              <a:latin typeface="+mn-lt"/>
            </a:rPr>
            <a:t>  Applicativo APRI</a:t>
          </a:r>
          <a:endParaRPr lang="it-IT" sz="1000" b="0">
            <a:latin typeface="+mn-lt"/>
          </a:endParaRP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Finalità:</a:t>
          </a:r>
          <a:r>
            <a:rPr lang="it-IT" sz="1000" b="0">
              <a:latin typeface="+mn-lt"/>
            </a:rPr>
            <a:t> </a:t>
          </a:r>
          <a:r>
            <a:rPr lang="it-IT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Evidenziare la capacità del Dipartimento di vincere progetti di ricerca  assegnati su base competitiva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it-IT" sz="1000" b="0">
            <a:latin typeface="+mn-lt"/>
          </a:endParaRPr>
        </a:p>
      </xdr:txBody>
    </xdr:sp>
    <xdr:clientData/>
  </xdr:twoCellAnchor>
  <xdr:twoCellAnchor>
    <xdr:from>
      <xdr:col>0</xdr:col>
      <xdr:colOff>8467</xdr:colOff>
      <xdr:row>12</xdr:row>
      <xdr:rowOff>95250</xdr:rowOff>
    </xdr:from>
    <xdr:to>
      <xdr:col>11</xdr:col>
      <xdr:colOff>0</xdr:colOff>
      <xdr:row>20</xdr:row>
      <xdr:rowOff>171450</xdr:rowOff>
    </xdr:to>
    <xdr:sp macro="" textlink="">
      <xdr:nvSpPr>
        <xdr:cNvPr id="15" name="CasellaDiTesto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/>
      </xdr:nvSpPr>
      <xdr:spPr>
        <a:xfrm>
          <a:off x="8467" y="2962275"/>
          <a:ext cx="8525933" cy="16192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R.04a (PST 13-15) </a:t>
          </a: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Qualità della ricerca e produttività scientifica </a:t>
          </a:r>
          <a:r>
            <a:rPr kumimoji="0" lang="it-IT" sz="1600" b="1" i="0" u="none" strike="noStrike" kern="0" cap="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it-IT" sz="1600" b="1" i="0" u="none" strike="noStrike" cap="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Metrica indicatore: 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Rapporto fra numero medio di citazioni in 'WOS/Scopus' di articoli pubblicati negli anni t-3 e t-4 e numero di </a:t>
          </a:r>
          <a:b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unità di personale docente strutturato al 31/12 dell'anno di riferimento t" (solo per settori bibliometrici)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ARTEC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Finalità:</a:t>
          </a:r>
          <a:r>
            <a:rPr lang="it-IT" sz="1000" b="0">
              <a:latin typeface="+mn-lt"/>
            </a:rPr>
            <a:t> </a:t>
          </a:r>
          <a:r>
            <a:rPr lang="it-IT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Evidenziare la capacità del Dipartimento di esercitare, mediante la sua produzione scientifica sotto forma di pubblicazioni, un impatto significativo nelle comunità scientifiche di riferimento</a:t>
          </a:r>
        </a:p>
        <a:p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L'indicatore si applica ai soli settori concorsuali bibliometrici (Aree CUN dalla 1 alla 9, con esclusione dei settori 8/C1, 8/D1, 8/E1, 8/E2, 8/F1; incluso il macrosettore concorsuale 11/E). Il numero di citazioni prodotte è la media degli anni t-3 e t-4.</a:t>
          </a:r>
          <a:endParaRPr lang="it-IT" sz="1000" b="0">
            <a:latin typeface="+mn-lt"/>
          </a:endParaRPr>
        </a:p>
      </xdr:txBody>
    </xdr:sp>
    <xdr:clientData/>
  </xdr:twoCellAnchor>
  <xdr:twoCellAnchor>
    <xdr:from>
      <xdr:col>10</xdr:col>
      <xdr:colOff>28575</xdr:colOff>
      <xdr:row>0</xdr:row>
      <xdr:rowOff>38100</xdr:rowOff>
    </xdr:from>
    <xdr:to>
      <xdr:col>10</xdr:col>
      <xdr:colOff>388575</xdr:colOff>
      <xdr:row>1</xdr:row>
      <xdr:rowOff>188550</xdr:rowOff>
    </xdr:to>
    <xdr:sp macro="" textlink="">
      <xdr:nvSpPr>
        <xdr:cNvPr id="16" name="Connettore pagina esterna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>
          <a:spLocks noChangeAspect="1"/>
        </xdr:cNvSpPr>
      </xdr:nvSpPr>
      <xdr:spPr>
        <a:xfrm>
          <a:off x="7972425" y="38100"/>
          <a:ext cx="360000" cy="360000"/>
        </a:xfrm>
        <a:prstGeom prst="flowChartOffpageConnector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18000" rIns="0" bIns="0" rtlCol="0" anchor="t"/>
        <a:lstStyle/>
        <a:p>
          <a:pPr algn="ctr"/>
          <a:r>
            <a:rPr lang="it-IT" sz="700" b="1">
              <a:solidFill>
                <a:srgbClr val="002060"/>
              </a:solidFill>
            </a:rPr>
            <a:t>SUA</a:t>
          </a:r>
          <a:br>
            <a:rPr lang="it-IT" sz="700" b="1">
              <a:solidFill>
                <a:srgbClr val="002060"/>
              </a:solidFill>
            </a:rPr>
          </a:br>
          <a:r>
            <a:rPr lang="it-IT" sz="700" b="1">
              <a:solidFill>
                <a:srgbClr val="002060"/>
              </a:solidFill>
            </a:rPr>
            <a:t>RD</a:t>
          </a:r>
        </a:p>
      </xdr:txBody>
    </xdr:sp>
    <xdr:clientData/>
  </xdr:twoCellAnchor>
  <xdr:twoCellAnchor>
    <xdr:from>
      <xdr:col>10</xdr:col>
      <xdr:colOff>17992</xdr:colOff>
      <xdr:row>12</xdr:row>
      <xdr:rowOff>140758</xdr:rowOff>
    </xdr:from>
    <xdr:to>
      <xdr:col>10</xdr:col>
      <xdr:colOff>377992</xdr:colOff>
      <xdr:row>14</xdr:row>
      <xdr:rowOff>81658</xdr:rowOff>
    </xdr:to>
    <xdr:sp macro="" textlink="">
      <xdr:nvSpPr>
        <xdr:cNvPr id="17" name="Connettore pagina esterna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>
          <a:spLocks noChangeAspect="1"/>
        </xdr:cNvSpPr>
      </xdr:nvSpPr>
      <xdr:spPr>
        <a:xfrm>
          <a:off x="7961842" y="3007783"/>
          <a:ext cx="360000" cy="360000"/>
        </a:xfrm>
        <a:prstGeom prst="flowChartOffpageConnector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18000" rIns="0" bIns="0" rtlCol="0" anchor="t"/>
        <a:lstStyle/>
        <a:p>
          <a:pPr algn="ctr"/>
          <a:r>
            <a:rPr lang="it-IT" sz="700" b="1">
              <a:solidFill>
                <a:srgbClr val="002060"/>
              </a:solidFill>
            </a:rPr>
            <a:t>SUA</a:t>
          </a:r>
          <a:br>
            <a:rPr lang="it-IT" sz="700" b="1">
              <a:solidFill>
                <a:srgbClr val="002060"/>
              </a:solidFill>
            </a:rPr>
          </a:br>
          <a:r>
            <a:rPr lang="it-IT" sz="700" b="1">
              <a:solidFill>
                <a:srgbClr val="002060"/>
              </a:solidFill>
            </a:rPr>
            <a:t>RD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Qualit&#224;%20Ricerca\a_SUA-RD\aa_produzione\e_Dipartimenti\DIFA\SUA%20Campagna%202021\Allegato%20SVC\CHIM_Audizioni_2020_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Qualit&#224;%20Ricerca/a_SUA-RD/aa_produzione/e_Dipartimenti/DIFA/SUA%20Campagna%202021/ricevuti/DIN_Audizioni_2020_P_ver%2012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atti stipendiali"/>
      <sheetName val="CRITICI"/>
      <sheetName val="mancate saturazioni"/>
      <sheetName val="R.05"/>
      <sheetName val="PSTRAT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atti stipendiali"/>
      <sheetName val="CRITICI"/>
      <sheetName val="mancate saturazioni"/>
      <sheetName val="R.05"/>
      <sheetName val="PSTRAT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tabSelected="1" view="pageLayout" topLeftCell="A10" zoomScale="50" zoomScaleNormal="80" zoomScalePageLayoutView="50" workbookViewId="0">
      <selection activeCell="A15" sqref="A15:A16"/>
    </sheetView>
  </sheetViews>
  <sheetFormatPr defaultColWidth="8.85546875" defaultRowHeight="15" x14ac:dyDescent="0.25"/>
  <cols>
    <col min="1" max="1" width="63.7109375" style="1" customWidth="1"/>
    <col min="2" max="2" width="9.42578125" style="1" customWidth="1"/>
    <col min="3" max="3" width="82.7109375" customWidth="1"/>
    <col min="4" max="4" width="36.85546875" customWidth="1"/>
    <col min="5" max="5" width="38.42578125" customWidth="1"/>
    <col min="6" max="6" width="28.7109375" style="2" customWidth="1"/>
    <col min="7" max="7" width="25.28515625" customWidth="1"/>
    <col min="8" max="8" width="26.140625" customWidth="1"/>
    <col min="9" max="9" width="22" customWidth="1"/>
    <col min="11" max="12" width="8.85546875" customWidth="1"/>
    <col min="13" max="14" width="9.140625" hidden="1" customWidth="1"/>
    <col min="15" max="15" width="17" hidden="1" customWidth="1"/>
    <col min="16" max="16" width="12" hidden="1" customWidth="1"/>
    <col min="17" max="17" width="17" hidden="1" customWidth="1"/>
    <col min="18" max="18" width="12" hidden="1" customWidth="1"/>
    <col min="19" max="19" width="9.85546875" hidden="1" customWidth="1"/>
    <col min="20" max="20" width="9.140625" hidden="1" customWidth="1"/>
  </cols>
  <sheetData>
    <row r="1" spans="1:19" ht="41.25" customHeight="1" x14ac:dyDescent="0.25">
      <c r="A1" s="180" t="s">
        <v>0</v>
      </c>
      <c r="B1" s="181"/>
      <c r="C1" s="80" t="s">
        <v>1</v>
      </c>
      <c r="D1" s="80" t="s">
        <v>2</v>
      </c>
      <c r="E1" s="80" t="s">
        <v>3</v>
      </c>
      <c r="F1" s="80" t="s">
        <v>4</v>
      </c>
      <c r="G1" s="80" t="s">
        <v>5</v>
      </c>
      <c r="H1" s="80" t="s">
        <v>6</v>
      </c>
    </row>
    <row r="2" spans="1:19" ht="41.25" customHeight="1" thickBot="1" x14ac:dyDescent="0.3">
      <c r="A2" s="182" t="str">
        <f>Q5</f>
        <v>In linea</v>
      </c>
      <c r="B2" s="183"/>
      <c r="C2" s="73" t="str">
        <f>Q7</f>
        <v>In linea</v>
      </c>
      <c r="D2" s="78" t="str">
        <f>Q10</f>
        <v>In linea</v>
      </c>
      <c r="E2" s="79" t="str">
        <f>Q13</f>
        <v>In linea</v>
      </c>
      <c r="F2" s="79" t="str">
        <f>Q15</f>
        <v>In linea</v>
      </c>
      <c r="G2" s="79" t="str">
        <f>Q17</f>
        <v>In linea</v>
      </c>
      <c r="H2" s="79" t="str">
        <f>Q19</f>
        <v>In linea</v>
      </c>
    </row>
    <row r="3" spans="1:19" ht="51" customHeight="1" thickBot="1" x14ac:dyDescent="0.3">
      <c r="A3" s="187" t="s">
        <v>7</v>
      </c>
      <c r="B3" s="187"/>
      <c r="C3" s="187"/>
      <c r="D3" s="187"/>
      <c r="E3" s="187"/>
      <c r="F3" s="187"/>
      <c r="G3" s="187"/>
      <c r="H3" s="187"/>
    </row>
    <row r="4" spans="1:19" ht="47.25" customHeight="1" thickBot="1" x14ac:dyDescent="0.3">
      <c r="A4" s="81" t="s">
        <v>8</v>
      </c>
      <c r="B4" s="96" t="s">
        <v>9</v>
      </c>
      <c r="C4" s="82" t="s">
        <v>10</v>
      </c>
      <c r="D4" s="83" t="s">
        <v>11</v>
      </c>
      <c r="E4" s="84" t="s">
        <v>12</v>
      </c>
      <c r="F4" s="81" t="s">
        <v>13</v>
      </c>
      <c r="G4" s="81" t="s">
        <v>14</v>
      </c>
      <c r="H4" s="81" t="s">
        <v>15</v>
      </c>
      <c r="I4" s="81" t="s">
        <v>16</v>
      </c>
      <c r="M4" s="190">
        <v>2019</v>
      </c>
      <c r="N4" s="190"/>
      <c r="O4" s="190">
        <v>2020</v>
      </c>
      <c r="P4" s="190"/>
      <c r="Q4" s="190">
        <v>2021</v>
      </c>
      <c r="R4" s="190"/>
      <c r="S4" t="s">
        <v>12</v>
      </c>
    </row>
    <row r="5" spans="1:19" ht="65.25" customHeight="1" thickBot="1" x14ac:dyDescent="0.3">
      <c r="A5" s="188" t="s">
        <v>17</v>
      </c>
      <c r="B5" s="188" t="s">
        <v>18</v>
      </c>
      <c r="C5" s="98" t="s">
        <v>19</v>
      </c>
      <c r="D5" s="161" t="s">
        <v>20</v>
      </c>
      <c r="E5" s="161" t="s">
        <v>21</v>
      </c>
      <c r="F5" s="145">
        <v>0.33300000000000002</v>
      </c>
      <c r="G5" s="169">
        <v>0.31900000000000001</v>
      </c>
      <c r="H5" s="169">
        <v>0.36199999999999999</v>
      </c>
      <c r="I5" s="169">
        <f>AVERAGE(F5:H5)</f>
        <v>0.33800000000000002</v>
      </c>
      <c r="M5" t="str">
        <f>IF(N5=N6,"In linea","Parzialmente in linea")</f>
        <v>In linea</v>
      </c>
      <c r="N5" t="str">
        <f>IF(F5&gt;S5,"In linea","Non in linea")</f>
        <v>In linea</v>
      </c>
      <c r="O5" t="str">
        <f>IF(P5=P6,"Non valutabile","In linea")</f>
        <v>In linea</v>
      </c>
      <c r="P5" t="str">
        <f>IF(ISBLANK(G5),"In valutazione",IF(G5="Non valutabile","Non valutabile",IF(G5&gt;=S5,"In linea",IF(G5&lt;S5,"Non in linea",))))</f>
        <v>In linea</v>
      </c>
      <c r="Q5" t="str">
        <f>IF(R5=R6,"In linea","Non valutabile")</f>
        <v>In linea</v>
      </c>
      <c r="R5" t="str">
        <f>IF(ISBLANK(I5),"In valutazione",IF(I5="Non valutabile","Non valutabile",IF(I5&gt;=S5,"In linea",IF(I5&lt;S5,"Non in linea",))))</f>
        <v>In linea</v>
      </c>
      <c r="S5" s="77">
        <v>0.21</v>
      </c>
    </row>
    <row r="6" spans="1:19" ht="65.25" customHeight="1" thickBot="1" x14ac:dyDescent="0.3">
      <c r="A6" s="189"/>
      <c r="B6" s="189"/>
      <c r="C6" s="98" t="s">
        <v>22</v>
      </c>
      <c r="D6" s="164" t="s">
        <v>23</v>
      </c>
      <c r="E6" s="161" t="s">
        <v>24</v>
      </c>
      <c r="F6" s="144">
        <f>DOTTORATO!E31</f>
        <v>8.2307692307692299</v>
      </c>
      <c r="G6" s="174" t="s">
        <v>25</v>
      </c>
      <c r="H6" s="144">
        <v>8.4</v>
      </c>
      <c r="I6" s="144">
        <f>AVERAGE(H6,F6)</f>
        <v>8.315384615384616</v>
      </c>
      <c r="N6" t="str">
        <f>IF(F6&gt;S6,"In linea","Non in linea")</f>
        <v>In linea</v>
      </c>
      <c r="P6" t="str">
        <f t="shared" ref="P6:P19" si="0">IF(ISBLANK(G6),"In valutazione",IF(G6="Non valutabile","Non valutabile",IF(G6&gt;=S6,"In linea",IF(G6&lt;S6,"Non in linea",))))</f>
        <v>Non valutabile</v>
      </c>
      <c r="R6" t="str">
        <f t="shared" ref="R6:R19" si="1">IF(ISBLANK(I6),"In valutazione",IF(I6="Non valutabile","Non valutabile",IF(I6&gt;=S6,"In linea",IF(I6&lt;S6,"Non in linea",))))</f>
        <v>In linea</v>
      </c>
      <c r="S6">
        <v>8</v>
      </c>
    </row>
    <row r="7" spans="1:19" ht="58.5" customHeight="1" thickBot="1" x14ac:dyDescent="0.3">
      <c r="A7" s="184" t="s">
        <v>26</v>
      </c>
      <c r="B7" s="188" t="s">
        <v>27</v>
      </c>
      <c r="C7" s="160" t="s">
        <v>28</v>
      </c>
      <c r="D7" s="161" t="s">
        <v>29</v>
      </c>
      <c r="E7" s="161" t="s">
        <v>30</v>
      </c>
      <c r="F7" s="68">
        <v>0.3</v>
      </c>
      <c r="G7" s="68">
        <v>0.23699999999999999</v>
      </c>
      <c r="H7" s="68">
        <v>0.16200000000000001</v>
      </c>
      <c r="I7" s="68">
        <f>AVERAGE(F7:H7)</f>
        <v>0.23299999999999998</v>
      </c>
      <c r="M7" t="str">
        <f>IF(N7=N9,"In linea","Non Valutabile")</f>
        <v>In linea</v>
      </c>
      <c r="N7" t="str">
        <f t="shared" ref="N7:N12" si="2">IF(F7&gt;S7,"In linea","Parzialmente in linea")</f>
        <v>In linea</v>
      </c>
      <c r="O7" t="str">
        <f>IF(P7=P9,"In linea","In valutazione")</f>
        <v>In linea</v>
      </c>
      <c r="P7" t="str">
        <f t="shared" si="0"/>
        <v>In linea</v>
      </c>
      <c r="Q7" t="str">
        <f>IF(R7=R9,"In linea","In valutazione")</f>
        <v>In linea</v>
      </c>
      <c r="R7" t="str">
        <f t="shared" si="1"/>
        <v>In linea</v>
      </c>
      <c r="S7" s="147">
        <v>0.11</v>
      </c>
    </row>
    <row r="8" spans="1:19" ht="57" customHeight="1" thickBot="1" x14ac:dyDescent="0.3">
      <c r="A8" s="185"/>
      <c r="B8" s="189"/>
      <c r="C8" s="72" t="s">
        <v>31</v>
      </c>
      <c r="D8" s="165" t="s">
        <v>32</v>
      </c>
      <c r="E8" s="161" t="s">
        <v>33</v>
      </c>
      <c r="F8" s="68">
        <f>PSTRAT_DATA!D82</f>
        <v>0.8</v>
      </c>
      <c r="G8" s="174" t="s">
        <v>25</v>
      </c>
      <c r="H8" s="174" t="s">
        <v>25</v>
      </c>
      <c r="I8" s="174" t="s">
        <v>25</v>
      </c>
      <c r="N8" t="str">
        <f t="shared" si="2"/>
        <v>In linea</v>
      </c>
      <c r="P8" t="str">
        <f t="shared" si="0"/>
        <v>Non valutabile</v>
      </c>
      <c r="R8" t="str">
        <f t="shared" si="1"/>
        <v>Non valutabile</v>
      </c>
      <c r="S8" s="147">
        <v>0.62</v>
      </c>
    </row>
    <row r="9" spans="1:19" ht="83.25" customHeight="1" thickBot="1" x14ac:dyDescent="0.3">
      <c r="A9" s="186"/>
      <c r="B9" s="189"/>
      <c r="C9" s="98" t="s">
        <v>34</v>
      </c>
      <c r="D9" s="165">
        <v>0</v>
      </c>
      <c r="E9" s="161" t="s">
        <v>35</v>
      </c>
      <c r="F9" s="68">
        <f>20/43</f>
        <v>0.46511627906976744</v>
      </c>
      <c r="G9" s="68">
        <f>26/46</f>
        <v>0.56521739130434778</v>
      </c>
      <c r="H9" s="68"/>
      <c r="I9" s="68">
        <f t="shared" ref="I9:I19" si="3">AVERAGE(F9:H9)</f>
        <v>0.51516683518705764</v>
      </c>
      <c r="N9" t="str">
        <f>IF(F9&gt;S9,"in linea","Non valutabile")</f>
        <v>in linea</v>
      </c>
      <c r="P9" t="str">
        <f t="shared" si="0"/>
        <v>In linea</v>
      </c>
      <c r="R9" t="str">
        <f t="shared" si="1"/>
        <v>In linea</v>
      </c>
      <c r="S9" s="147">
        <v>0.1</v>
      </c>
    </row>
    <row r="10" spans="1:19" ht="56.25" customHeight="1" thickBot="1" x14ac:dyDescent="0.3">
      <c r="A10" s="194" t="s">
        <v>36</v>
      </c>
      <c r="B10" s="188" t="s">
        <v>37</v>
      </c>
      <c r="C10" s="160" t="s">
        <v>38</v>
      </c>
      <c r="D10" s="162" t="s">
        <v>39</v>
      </c>
      <c r="E10" s="162" t="s">
        <v>40</v>
      </c>
      <c r="F10" s="69">
        <v>7.2</v>
      </c>
      <c r="G10" s="69">
        <v>6.4</v>
      </c>
      <c r="H10" s="69">
        <v>5.3</v>
      </c>
      <c r="I10" s="69">
        <f t="shared" si="3"/>
        <v>6.3000000000000007</v>
      </c>
      <c r="M10" t="str">
        <f>IF(N10=N11,"In linea","Parzialmente in linea")</f>
        <v>In linea</v>
      </c>
      <c r="N10" t="str">
        <f t="shared" si="2"/>
        <v>In linea</v>
      </c>
      <c r="O10" t="str">
        <f>IF(P10=P11,"In linea","in valutazione")</f>
        <v>In linea</v>
      </c>
      <c r="P10" t="str">
        <f t="shared" si="0"/>
        <v>In linea</v>
      </c>
      <c r="Q10" t="str">
        <f>IF(R10=R11,"In linea","in valutazione")</f>
        <v>In linea</v>
      </c>
      <c r="R10" t="str">
        <f t="shared" si="1"/>
        <v>In linea</v>
      </c>
      <c r="S10" s="75">
        <v>5.6</v>
      </c>
    </row>
    <row r="11" spans="1:19" ht="62.25" customHeight="1" thickBot="1" x14ac:dyDescent="0.3">
      <c r="A11" s="195"/>
      <c r="B11" s="189"/>
      <c r="C11" s="160" t="s">
        <v>41</v>
      </c>
      <c r="D11" s="161" t="s">
        <v>42</v>
      </c>
      <c r="E11" s="162" t="s">
        <v>40</v>
      </c>
      <c r="F11" s="170">
        <f>PSTRAT_DATA!E91</f>
        <v>0.79064417177914104</v>
      </c>
      <c r="G11" s="170">
        <v>0.751</v>
      </c>
      <c r="H11" s="170">
        <v>0.81299999999999994</v>
      </c>
      <c r="I11" s="68">
        <f t="shared" si="3"/>
        <v>0.78488139059304685</v>
      </c>
      <c r="N11" t="str">
        <f t="shared" si="2"/>
        <v>In linea</v>
      </c>
      <c r="P11" t="str">
        <f t="shared" si="0"/>
        <v>In linea</v>
      </c>
      <c r="R11" t="str">
        <f t="shared" si="1"/>
        <v>In linea</v>
      </c>
      <c r="S11" s="76">
        <v>0.67</v>
      </c>
    </row>
    <row r="12" spans="1:19" ht="53.25" customHeight="1" thickBot="1" x14ac:dyDescent="0.3">
      <c r="A12" s="196"/>
      <c r="B12" s="193"/>
      <c r="C12" s="98" t="s">
        <v>43</v>
      </c>
      <c r="D12" s="163" t="s">
        <v>44</v>
      </c>
      <c r="E12" s="161" t="s">
        <v>40</v>
      </c>
      <c r="F12" s="67">
        <v>85.2</v>
      </c>
      <c r="G12" s="67">
        <v>85.1</v>
      </c>
      <c r="H12" s="67">
        <v>81.7</v>
      </c>
      <c r="I12" s="67">
        <f t="shared" si="3"/>
        <v>84</v>
      </c>
      <c r="N12" t="str">
        <f t="shared" si="2"/>
        <v>In linea</v>
      </c>
      <c r="P12" t="str">
        <f t="shared" si="0"/>
        <v>In linea</v>
      </c>
      <c r="R12" t="str">
        <f t="shared" si="1"/>
        <v>In linea</v>
      </c>
      <c r="S12" s="76">
        <v>0.74</v>
      </c>
    </row>
    <row r="13" spans="1:19" ht="59.25" customHeight="1" thickBot="1" x14ac:dyDescent="0.3">
      <c r="A13" s="191" t="s">
        <v>45</v>
      </c>
      <c r="B13" s="188" t="s">
        <v>46</v>
      </c>
      <c r="C13" s="100" t="s">
        <v>47</v>
      </c>
      <c r="D13" s="161" t="s">
        <v>48</v>
      </c>
      <c r="E13" s="165" t="s">
        <v>49</v>
      </c>
      <c r="F13" s="176">
        <v>318993.63</v>
      </c>
      <c r="G13" s="178">
        <v>150067.21</v>
      </c>
      <c r="H13" s="178"/>
      <c r="I13" s="178">
        <f t="shared" si="3"/>
        <v>234530.41999999998</v>
      </c>
      <c r="M13" t="str">
        <f>IF(N13=N14,"Non valutabile","Parzialmente in linea")</f>
        <v>Parzialmente in linea</v>
      </c>
      <c r="N13" t="str">
        <f>IF(F13&gt;S13,"In linea","Non valutabile")</f>
        <v>In linea</v>
      </c>
      <c r="O13" t="str">
        <f>IF(P13=P14,"In linea","Parzialmente in linea")</f>
        <v>In linea</v>
      </c>
      <c r="P13" t="str">
        <f t="shared" si="0"/>
        <v>In linea</v>
      </c>
      <c r="Q13" t="str">
        <f>IF(R13=R14,"In linea","Parzialmente in linea")</f>
        <v>In linea</v>
      </c>
      <c r="R13" t="str">
        <f t="shared" si="1"/>
        <v>In linea</v>
      </c>
      <c r="S13" s="148">
        <v>70000</v>
      </c>
    </row>
    <row r="14" spans="1:19" ht="58.5" customHeight="1" thickBot="1" x14ac:dyDescent="0.3">
      <c r="A14" s="192"/>
      <c r="B14" s="193"/>
      <c r="C14" s="97" t="s">
        <v>50</v>
      </c>
      <c r="D14" s="165" t="s">
        <v>51</v>
      </c>
      <c r="E14" s="165" t="s">
        <v>52</v>
      </c>
      <c r="F14" s="170">
        <v>0.36</v>
      </c>
      <c r="G14" s="179">
        <v>0.54</v>
      </c>
      <c r="H14" s="179"/>
      <c r="I14" s="179">
        <f t="shared" si="3"/>
        <v>0.45</v>
      </c>
      <c r="N14" t="str">
        <f>IF(F14&gt;S14,"In linea","Non in linea")</f>
        <v>Non in linea</v>
      </c>
      <c r="P14" t="str">
        <f t="shared" si="0"/>
        <v>In linea</v>
      </c>
      <c r="R14" t="str">
        <f t="shared" si="1"/>
        <v>In linea</v>
      </c>
      <c r="S14" s="76">
        <v>0.4</v>
      </c>
    </row>
    <row r="15" spans="1:19" ht="68.25" customHeight="1" thickBot="1" x14ac:dyDescent="0.3">
      <c r="A15" s="191" t="s">
        <v>53</v>
      </c>
      <c r="B15" s="188" t="s">
        <v>54</v>
      </c>
      <c r="C15" s="97" t="s">
        <v>55</v>
      </c>
      <c r="D15" s="166" t="s">
        <v>56</v>
      </c>
      <c r="E15" s="165" t="s">
        <v>57</v>
      </c>
      <c r="F15" s="175">
        <v>24774</v>
      </c>
      <c r="G15" s="175">
        <v>57176</v>
      </c>
      <c r="H15" s="175">
        <v>43966</v>
      </c>
      <c r="I15" s="175">
        <f t="shared" si="3"/>
        <v>41972</v>
      </c>
      <c r="M15" t="str">
        <f>IF(N15=N16,"In linea","Parzialmente in linea")</f>
        <v>Parzialmente in linea</v>
      </c>
      <c r="N15" t="str">
        <f>IF(F15&gt;=S15,"In linea","Non in linea")</f>
        <v>Non in linea</v>
      </c>
      <c r="O15" t="str">
        <f>IF(P15=P16,"In linea","In valutazione")</f>
        <v>In linea</v>
      </c>
      <c r="P15" t="str">
        <f t="shared" si="0"/>
        <v>In linea</v>
      </c>
      <c r="Q15" t="str">
        <f>IF(R15=R16,"In linea","In valutazione")</f>
        <v>In linea</v>
      </c>
      <c r="R15" t="str">
        <f t="shared" si="1"/>
        <v>In linea</v>
      </c>
      <c r="S15" s="148">
        <v>25000</v>
      </c>
    </row>
    <row r="16" spans="1:19" ht="84" customHeight="1" thickBot="1" x14ac:dyDescent="0.3">
      <c r="A16" s="192"/>
      <c r="B16" s="193"/>
      <c r="C16" s="97" t="s">
        <v>58</v>
      </c>
      <c r="D16" s="161" t="s">
        <v>59</v>
      </c>
      <c r="E16" s="164" t="s">
        <v>35</v>
      </c>
      <c r="F16" s="145">
        <f>(20+25)/119</f>
        <v>0.37815126050420167</v>
      </c>
      <c r="G16" s="145">
        <f>(26+29)/119</f>
        <v>0.46218487394957986</v>
      </c>
      <c r="H16" s="145"/>
      <c r="I16" s="179">
        <f t="shared" si="3"/>
        <v>0.42016806722689076</v>
      </c>
      <c r="N16" t="str">
        <f>IF(F16&gt;S16,"In linea","Non valutabile")</f>
        <v>In linea</v>
      </c>
      <c r="P16" t="str">
        <f t="shared" si="0"/>
        <v>In linea</v>
      </c>
      <c r="R16" t="str">
        <f t="shared" si="1"/>
        <v>In linea</v>
      </c>
      <c r="S16" s="74">
        <v>0.1</v>
      </c>
    </row>
    <row r="17" spans="1:19" ht="81" customHeight="1" thickBot="1" x14ac:dyDescent="0.3">
      <c r="A17" s="191" t="s">
        <v>60</v>
      </c>
      <c r="B17" s="188" t="s">
        <v>61</v>
      </c>
      <c r="C17" s="99" t="s">
        <v>62</v>
      </c>
      <c r="D17" s="173" t="s">
        <v>63</v>
      </c>
      <c r="E17" s="165" t="s">
        <v>64</v>
      </c>
      <c r="F17" s="67">
        <v>17.5</v>
      </c>
      <c r="G17" s="67">
        <v>4.2</v>
      </c>
      <c r="H17" s="67">
        <v>9.8000000000000007</v>
      </c>
      <c r="I17" s="67">
        <f t="shared" si="3"/>
        <v>10.5</v>
      </c>
      <c r="M17" t="str">
        <f>IF(N17=N18,"In linea","Parzialmente in linea")</f>
        <v>In linea</v>
      </c>
      <c r="N17" t="str">
        <f>IF(F17&gt;S17,"In linea","Non valutabile")</f>
        <v>In linea</v>
      </c>
      <c r="O17" t="str">
        <f>IF(P17=P18,"In linea","Parzialmente in linea")</f>
        <v>In linea</v>
      </c>
      <c r="P17" t="str">
        <f t="shared" si="0"/>
        <v>In linea</v>
      </c>
      <c r="Q17" t="str">
        <f>IF(R17=R18,"In linea","Parzialmente in linea")</f>
        <v>In linea</v>
      </c>
      <c r="R17" t="str">
        <f t="shared" si="1"/>
        <v>In linea</v>
      </c>
      <c r="S17" s="77">
        <v>0.02</v>
      </c>
    </row>
    <row r="18" spans="1:19" ht="72" customHeight="1" thickBot="1" x14ac:dyDescent="0.3">
      <c r="A18" s="192"/>
      <c r="B18" s="193"/>
      <c r="C18" s="99" t="s">
        <v>65</v>
      </c>
      <c r="D18" s="167" t="s">
        <v>66</v>
      </c>
      <c r="E18" s="165" t="s">
        <v>67</v>
      </c>
      <c r="F18" s="177">
        <f>PSTRAT_DATA!B384</f>
        <v>5910.4914912280701</v>
      </c>
      <c r="G18" s="177">
        <v>4636</v>
      </c>
      <c r="H18" s="177">
        <v>5102</v>
      </c>
      <c r="I18" s="177">
        <f t="shared" si="3"/>
        <v>5216.1638304093567</v>
      </c>
      <c r="N18" t="str">
        <f>IF(F18&gt;S18,"In linea","Non valutabile")</f>
        <v>In linea</v>
      </c>
      <c r="P18" t="str">
        <f t="shared" si="0"/>
        <v>In linea</v>
      </c>
      <c r="R18" t="str">
        <f t="shared" si="1"/>
        <v>In linea</v>
      </c>
      <c r="S18" s="148">
        <v>2500</v>
      </c>
    </row>
    <row r="19" spans="1:19" ht="48.75" customHeight="1" thickBot="1" x14ac:dyDescent="0.3">
      <c r="A19" s="159" t="s">
        <v>68</v>
      </c>
      <c r="B19" s="93" t="s">
        <v>69</v>
      </c>
      <c r="C19" s="171" t="s">
        <v>70</v>
      </c>
      <c r="D19" s="164" t="s">
        <v>71</v>
      </c>
      <c r="E19" s="172" t="s">
        <v>72</v>
      </c>
      <c r="F19" s="146">
        <v>2</v>
      </c>
      <c r="G19" s="146">
        <v>3</v>
      </c>
      <c r="H19" s="146">
        <v>3</v>
      </c>
      <c r="I19" s="67">
        <f t="shared" si="3"/>
        <v>2.6666666666666665</v>
      </c>
      <c r="M19" t="str">
        <f>N19</f>
        <v>In linea</v>
      </c>
      <c r="N19" t="str">
        <f>IF(F19&gt;S19,"In linea","Non valutabile")</f>
        <v>In linea</v>
      </c>
      <c r="O19" t="str">
        <f>P19</f>
        <v>In linea</v>
      </c>
      <c r="P19" t="str">
        <f t="shared" si="0"/>
        <v>In linea</v>
      </c>
      <c r="Q19" t="str">
        <f>R19</f>
        <v>In linea</v>
      </c>
      <c r="R19" t="str">
        <f t="shared" si="1"/>
        <v>In linea</v>
      </c>
      <c r="S19">
        <v>1</v>
      </c>
    </row>
  </sheetData>
  <mergeCells count="18">
    <mergeCell ref="Q4:R4"/>
    <mergeCell ref="O4:P4"/>
    <mergeCell ref="A17:A18"/>
    <mergeCell ref="B17:B18"/>
    <mergeCell ref="A15:A16"/>
    <mergeCell ref="B15:B16"/>
    <mergeCell ref="M4:N4"/>
    <mergeCell ref="A10:A12"/>
    <mergeCell ref="B10:B12"/>
    <mergeCell ref="A13:A14"/>
    <mergeCell ref="B13:B14"/>
    <mergeCell ref="A1:B1"/>
    <mergeCell ref="A2:B2"/>
    <mergeCell ref="A7:A9"/>
    <mergeCell ref="A3:H3"/>
    <mergeCell ref="A5:A6"/>
    <mergeCell ref="B5:B6"/>
    <mergeCell ref="B7:B9"/>
  </mergeCells>
  <phoneticPr fontId="18" type="noConversion"/>
  <conditionalFormatting sqref="F7:F9">
    <cfRule type="cellIs" dxfId="74" priority="133" operator="greaterThan">
      <formula>0.569</formula>
    </cfRule>
  </conditionalFormatting>
  <conditionalFormatting sqref="F11">
    <cfRule type="cellIs" dxfId="73" priority="96" operator="greaterThan">
      <formula>0.67</formula>
    </cfRule>
    <cfRule type="cellIs" dxfId="72" priority="130" operator="greaterThan">
      <formula>0.29</formula>
    </cfRule>
  </conditionalFormatting>
  <conditionalFormatting sqref="F12">
    <cfRule type="cellIs" dxfId="71" priority="95" operator="greaterThan">
      <formula>74</formula>
    </cfRule>
    <cfRule type="cellIs" dxfId="70" priority="129" operator="greaterThan">
      <formula>16</formula>
    </cfRule>
  </conditionalFormatting>
  <conditionalFormatting sqref="F13">
    <cfRule type="cellIs" dxfId="69" priority="128" operator="greaterThan">
      <formula>0.3</formula>
    </cfRule>
  </conditionalFormatting>
  <conditionalFormatting sqref="F19">
    <cfRule type="cellIs" dxfId="68" priority="89" operator="greaterThan">
      <formula>0.99</formula>
    </cfRule>
    <cfRule type="cellIs" dxfId="67" priority="119" operator="greaterThan">
      <formula>25456</formula>
    </cfRule>
  </conditionalFormatting>
  <conditionalFormatting sqref="F7:F8">
    <cfRule type="cellIs" dxfId="66" priority="113" operator="greaterThan">
      <formula>0.184</formula>
    </cfRule>
  </conditionalFormatting>
  <conditionalFormatting sqref="F16">
    <cfRule type="cellIs" dxfId="65" priority="110" operator="greaterThan">
      <formula>0.262</formula>
    </cfRule>
  </conditionalFormatting>
  <conditionalFormatting sqref="F19">
    <cfRule type="cellIs" dxfId="64" priority="102" operator="greaterThan">
      <formula>4</formula>
    </cfRule>
    <cfRule type="cellIs" dxfId="63" priority="105" operator="greaterThan">
      <formula>6</formula>
    </cfRule>
    <cfRule type="cellIs" dxfId="62" priority="106" operator="greaterThan">
      <formula>5</formula>
    </cfRule>
    <cfRule type="cellIs" dxfId="61" priority="107" operator="greaterThan">
      <formula>5</formula>
    </cfRule>
  </conditionalFormatting>
  <conditionalFormatting sqref="F5">
    <cfRule type="cellIs" dxfId="60" priority="100" operator="greaterThan">
      <formula>0.21</formula>
    </cfRule>
  </conditionalFormatting>
  <conditionalFormatting sqref="F6">
    <cfRule type="cellIs" dxfId="59" priority="99" operator="greaterThan">
      <formula>8</formula>
    </cfRule>
  </conditionalFormatting>
  <conditionalFormatting sqref="F9">
    <cfRule type="cellIs" dxfId="58" priority="98" operator="greaterThan">
      <formula>0.1</formula>
    </cfRule>
  </conditionalFormatting>
  <conditionalFormatting sqref="F13">
    <cfRule type="cellIs" dxfId="57" priority="94" operator="greaterThan">
      <formula>70000</formula>
    </cfRule>
  </conditionalFormatting>
  <conditionalFormatting sqref="F18">
    <cfRule type="cellIs" dxfId="56" priority="90" operator="greaterThan">
      <formula>2500</formula>
    </cfRule>
  </conditionalFormatting>
  <conditionalFormatting sqref="G7">
    <cfRule type="cellIs" dxfId="55" priority="88" operator="greaterThan">
      <formula>0.569</formula>
    </cfRule>
  </conditionalFormatting>
  <conditionalFormatting sqref="G7">
    <cfRule type="cellIs" dxfId="54" priority="87" operator="greaterThan">
      <formula>0.184</formula>
    </cfRule>
  </conditionalFormatting>
  <conditionalFormatting sqref="G12">
    <cfRule type="cellIs" dxfId="53" priority="82" operator="greaterThan">
      <formula>74</formula>
    </cfRule>
    <cfRule type="cellIs" dxfId="52" priority="83" operator="greaterThan">
      <formula>16</formula>
    </cfRule>
  </conditionalFormatting>
  <conditionalFormatting sqref="F15">
    <cfRule type="cellIs" dxfId="51" priority="81" operator="greaterThan">
      <formula>24500</formula>
    </cfRule>
  </conditionalFormatting>
  <conditionalFormatting sqref="G15">
    <cfRule type="cellIs" dxfId="50" priority="80" operator="greaterThan">
      <formula>24500</formula>
    </cfRule>
  </conditionalFormatting>
  <conditionalFormatting sqref="G18">
    <cfRule type="cellIs" dxfId="49" priority="76" operator="greaterThan">
      <formula>2500</formula>
    </cfRule>
  </conditionalFormatting>
  <conditionalFormatting sqref="G5">
    <cfRule type="colorScale" priority="75">
      <colorScale>
        <cfvo type="num" val="$S$5"/>
        <cfvo type="num" val="$S$5"/>
        <color theme="5" tint="0.39997558519241921"/>
        <color theme="9" tint="0.39997558519241921"/>
      </colorScale>
    </cfRule>
  </conditionalFormatting>
  <conditionalFormatting sqref="G13">
    <cfRule type="colorScale" priority="72">
      <colorScale>
        <cfvo type="num" val="$S$13"/>
        <cfvo type="num" val="$S$13"/>
        <color theme="5" tint="0.39997558519241921"/>
        <color theme="9" tint="0.39997558519241921"/>
      </colorScale>
    </cfRule>
  </conditionalFormatting>
  <conditionalFormatting sqref="G14">
    <cfRule type="colorScale" priority="71">
      <colorScale>
        <cfvo type="num" val="$S$14"/>
        <cfvo type="num" val="$S$14"/>
        <color theme="5" tint="0.39997558519241921"/>
        <color theme="9" tint="0.39997558519241921"/>
      </colorScale>
    </cfRule>
  </conditionalFormatting>
  <conditionalFormatting sqref="G11">
    <cfRule type="cellIs" dxfId="48" priority="67" operator="greaterThan">
      <formula>0.67</formula>
    </cfRule>
    <cfRule type="cellIs" dxfId="47" priority="68" operator="greaterThan">
      <formula>0.29</formula>
    </cfRule>
  </conditionalFormatting>
  <conditionalFormatting sqref="G9">
    <cfRule type="cellIs" dxfId="46" priority="66" operator="greaterThan">
      <formula>0.569</formula>
    </cfRule>
  </conditionalFormatting>
  <conditionalFormatting sqref="G9">
    <cfRule type="cellIs" dxfId="45" priority="65" operator="greaterThan">
      <formula>0.1</formula>
    </cfRule>
  </conditionalFormatting>
  <conditionalFormatting sqref="G16">
    <cfRule type="cellIs" dxfId="44" priority="64" operator="greaterThan">
      <formula>0.262</formula>
    </cfRule>
  </conditionalFormatting>
  <conditionalFormatting sqref="G19">
    <cfRule type="cellIs" dxfId="43" priority="58" operator="greaterThan">
      <formula>0.99</formula>
    </cfRule>
    <cfRule type="cellIs" dxfId="42" priority="63" operator="greaterThan">
      <formula>25456</formula>
    </cfRule>
  </conditionalFormatting>
  <conditionalFormatting sqref="G19">
    <cfRule type="cellIs" dxfId="41" priority="59" operator="greaterThan">
      <formula>4</formula>
    </cfRule>
    <cfRule type="cellIs" dxfId="40" priority="60" operator="greaterThan">
      <formula>6</formula>
    </cfRule>
    <cfRule type="cellIs" dxfId="39" priority="61" operator="greaterThan">
      <formula>5</formula>
    </cfRule>
    <cfRule type="cellIs" dxfId="38" priority="62" operator="greaterThan">
      <formula>5</formula>
    </cfRule>
  </conditionalFormatting>
  <conditionalFormatting sqref="H5:I5">
    <cfRule type="colorScale" priority="57">
      <colorScale>
        <cfvo type="num" val="$S$5"/>
        <cfvo type="num" val="$S$5"/>
        <color theme="5" tint="0.39997558519241921"/>
        <color theme="9" tint="0.39997558519241921"/>
      </colorScale>
    </cfRule>
  </conditionalFormatting>
  <conditionalFormatting sqref="H6:I6">
    <cfRule type="cellIs" dxfId="37" priority="56" operator="greaterThan">
      <formula>8</formula>
    </cfRule>
  </conditionalFormatting>
  <conditionalFormatting sqref="H7:I7">
    <cfRule type="cellIs" dxfId="36" priority="55" operator="greaterThan">
      <formula>0.569</formula>
    </cfRule>
  </conditionalFormatting>
  <conditionalFormatting sqref="H7:I7">
    <cfRule type="cellIs" dxfId="35" priority="54" operator="greaterThan">
      <formula>0.184</formula>
    </cfRule>
  </conditionalFormatting>
  <conditionalFormatting sqref="H7">
    <cfRule type="cellIs" dxfId="34" priority="53" operator="greaterThan">
      <formula>0.11</formula>
    </cfRule>
  </conditionalFormatting>
  <conditionalFormatting sqref="H9:I9">
    <cfRule type="cellIs" dxfId="33" priority="50" operator="greaterThan">
      <formula>0.569</formula>
    </cfRule>
  </conditionalFormatting>
  <conditionalFormatting sqref="H9:I9">
    <cfRule type="cellIs" dxfId="32" priority="49" operator="greaterThan">
      <formula>0.1</formula>
    </cfRule>
  </conditionalFormatting>
  <conditionalFormatting sqref="I10">
    <cfRule type="cellIs" dxfId="31" priority="46" operator="greaterThan">
      <formula>5.6</formula>
    </cfRule>
    <cfRule type="cellIs" dxfId="30" priority="47" operator="greaterThan">
      <formula>3.1</formula>
    </cfRule>
    <cfRule type="cellIs" dxfId="29" priority="48" operator="greaterThan">
      <formula>4</formula>
    </cfRule>
  </conditionalFormatting>
  <conditionalFormatting sqref="F10:H10">
    <cfRule type="cellIs" dxfId="28" priority="43" operator="greaterThan">
      <formula>5.6</formula>
    </cfRule>
    <cfRule type="cellIs" dxfId="27" priority="44" operator="greaterThan">
      <formula>3.1</formula>
    </cfRule>
    <cfRule type="cellIs" dxfId="26" priority="45" operator="greaterThan">
      <formula>4</formula>
    </cfRule>
  </conditionalFormatting>
  <conditionalFormatting sqref="H11">
    <cfRule type="cellIs" dxfId="25" priority="41" operator="greaterThan">
      <formula>0.67</formula>
    </cfRule>
    <cfRule type="cellIs" dxfId="24" priority="42" operator="greaterThan">
      <formula>0.29</formula>
    </cfRule>
  </conditionalFormatting>
  <conditionalFormatting sqref="I11">
    <cfRule type="cellIs" dxfId="23" priority="40" operator="greaterThan">
      <formula>0.569</formula>
    </cfRule>
  </conditionalFormatting>
  <conditionalFormatting sqref="I11">
    <cfRule type="cellIs" dxfId="22" priority="39" operator="greaterThan">
      <formula>0.1</formula>
    </cfRule>
  </conditionalFormatting>
  <conditionalFormatting sqref="H12:I12">
    <cfRule type="cellIs" dxfId="21" priority="34" operator="greaterThan">
      <formula>74</formula>
    </cfRule>
    <cfRule type="cellIs" dxfId="20" priority="35" operator="greaterThan">
      <formula>16</formula>
    </cfRule>
  </conditionalFormatting>
  <conditionalFormatting sqref="H13:I13">
    <cfRule type="colorScale" priority="33">
      <colorScale>
        <cfvo type="num" val="$S$13"/>
        <cfvo type="num" val="$S$13"/>
        <color theme="5" tint="0.39997558519241921"/>
        <color theme="9" tint="0.39997558519241921"/>
      </colorScale>
    </cfRule>
  </conditionalFormatting>
  <conditionalFormatting sqref="H14:I14">
    <cfRule type="colorScale" priority="32">
      <colorScale>
        <cfvo type="num" val="$S$14"/>
        <cfvo type="num" val="$S$14"/>
        <color theme="5" tint="0.39997558519241921"/>
        <color theme="9" tint="0.39997558519241921"/>
      </colorScale>
    </cfRule>
  </conditionalFormatting>
  <conditionalFormatting sqref="H15">
    <cfRule type="cellIs" dxfId="19" priority="31" operator="greaterThan">
      <formula>24500</formula>
    </cfRule>
  </conditionalFormatting>
  <conditionalFormatting sqref="I15">
    <cfRule type="cellIs" dxfId="18" priority="29" operator="greaterThan">
      <formula>24500</formula>
    </cfRule>
  </conditionalFormatting>
  <conditionalFormatting sqref="H16">
    <cfRule type="cellIs" dxfId="17" priority="28" operator="greaterThan">
      <formula>0.262</formula>
    </cfRule>
  </conditionalFormatting>
  <conditionalFormatting sqref="I16">
    <cfRule type="colorScale" priority="27">
      <colorScale>
        <cfvo type="num" val="$S$14"/>
        <cfvo type="num" val="$S$14"/>
        <color theme="5" tint="0.39997558519241921"/>
        <color theme="9" tint="0.39997558519241921"/>
      </colorScale>
    </cfRule>
  </conditionalFormatting>
  <conditionalFormatting sqref="F17:H17">
    <cfRule type="cellIs" dxfId="16" priority="21" operator="greaterThan">
      <formula>2</formula>
    </cfRule>
    <cfRule type="cellIs" dxfId="15" priority="22" operator="greaterThan">
      <formula>10</formula>
    </cfRule>
    <cfRule type="cellIs" dxfId="14" priority="23" operator="greaterThan">
      <formula>25456</formula>
    </cfRule>
  </conditionalFormatting>
  <conditionalFormatting sqref="I17">
    <cfRule type="cellIs" dxfId="13" priority="16" operator="greaterThan">
      <formula>2</formula>
    </cfRule>
    <cfRule type="cellIs" dxfId="12" priority="17" operator="greaterThan">
      <formula>10</formula>
    </cfRule>
    <cfRule type="cellIs" dxfId="11" priority="18" operator="greaterThan">
      <formula>25456</formula>
    </cfRule>
  </conditionalFormatting>
  <conditionalFormatting sqref="H18">
    <cfRule type="cellIs" dxfId="10" priority="15" operator="greaterThan">
      <formula>2500</formula>
    </cfRule>
  </conditionalFormatting>
  <conditionalFormatting sqref="I18">
    <cfRule type="cellIs" dxfId="9" priority="13" operator="greaterThan">
      <formula>2500</formula>
    </cfRule>
  </conditionalFormatting>
  <conditionalFormatting sqref="H19">
    <cfRule type="cellIs" dxfId="8" priority="7" operator="greaterThan">
      <formula>0.99</formula>
    </cfRule>
    <cfRule type="cellIs" dxfId="7" priority="12" operator="greaterThan">
      <formula>25456</formula>
    </cfRule>
  </conditionalFormatting>
  <conditionalFormatting sqref="H19">
    <cfRule type="cellIs" dxfId="6" priority="8" operator="greaterThan">
      <formula>4</formula>
    </cfRule>
    <cfRule type="cellIs" dxfId="5" priority="9" operator="greaterThan">
      <formula>6</formula>
    </cfRule>
    <cfRule type="cellIs" dxfId="4" priority="10" operator="greaterThan">
      <formula>5</formula>
    </cfRule>
    <cfRule type="cellIs" dxfId="3" priority="11" operator="greaterThan">
      <formula>5</formula>
    </cfRule>
  </conditionalFormatting>
  <conditionalFormatting sqref="I19">
    <cfRule type="cellIs" dxfId="2" priority="1" operator="greaterThan">
      <formula>2</formula>
    </cfRule>
    <cfRule type="cellIs" dxfId="1" priority="2" operator="greaterThan">
      <formula>10</formula>
    </cfRule>
    <cfRule type="cellIs" dxfId="0" priority="3" operator="greaterThan">
      <formula>25456</formula>
    </cfRule>
  </conditionalFormatting>
  <pageMargins left="0.25" right="0.25" top="0.75" bottom="0.75" header="0.3" footer="0.3"/>
  <pageSetup paperSize="9" scale="42" orientation="landscape" r:id="rId1"/>
  <headerFooter>
    <oddHeader xml:space="preserve">&amp;L Alma Mater Studiorum Università di Bologna
Dipartimento di Fisica e Astronomia DIFA&amp;C&amp;"-,Grassetto"Riesame SUA-RD 2022
Allegato 01 
Verifica obiettivi 2019-2021&amp;RRev. 00
00/00/2022
pag. 1 di 1 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="80" zoomScaleNormal="80" zoomScalePageLayoutView="80" workbookViewId="0">
      <selection activeCell="A17" sqref="A3:A17"/>
    </sheetView>
  </sheetViews>
  <sheetFormatPr defaultColWidth="8.85546875" defaultRowHeight="15" x14ac:dyDescent="0.25"/>
  <cols>
    <col min="2" max="2" width="17.42578125" customWidth="1"/>
    <col min="7" max="7" width="24.7109375" customWidth="1"/>
    <col min="8" max="8" width="22.140625" customWidth="1"/>
    <col min="9" max="9" width="25.7109375" customWidth="1"/>
    <col min="10" max="10" width="26.28515625" customWidth="1"/>
    <col min="11" max="11" width="22.7109375" customWidth="1"/>
    <col min="12" max="12" width="23.42578125" customWidth="1"/>
    <col min="13" max="13" width="28.140625" customWidth="1"/>
  </cols>
  <sheetData>
    <row r="1" spans="1:13" ht="94.5" customHeight="1" thickBot="1" x14ac:dyDescent="0.3">
      <c r="A1" s="199" t="s">
        <v>73</v>
      </c>
      <c r="B1" s="199" t="s">
        <v>8</v>
      </c>
      <c r="C1" s="199" t="s">
        <v>74</v>
      </c>
      <c r="D1" s="199" t="s">
        <v>75</v>
      </c>
      <c r="E1" s="199" t="s">
        <v>76</v>
      </c>
      <c r="F1" s="199" t="s">
        <v>76</v>
      </c>
      <c r="G1" s="201" t="s">
        <v>10</v>
      </c>
      <c r="H1" s="197" t="s">
        <v>77</v>
      </c>
      <c r="I1" s="198"/>
      <c r="J1" s="197" t="s">
        <v>78</v>
      </c>
      <c r="K1" s="198"/>
      <c r="L1" s="197" t="s">
        <v>79</v>
      </c>
      <c r="M1" s="198"/>
    </row>
    <row r="2" spans="1:13" ht="43.5" customHeight="1" thickBot="1" x14ac:dyDescent="0.3">
      <c r="A2" s="200"/>
      <c r="B2" s="200"/>
      <c r="C2" s="200"/>
      <c r="D2" s="200"/>
      <c r="E2" s="200"/>
      <c r="F2" s="200"/>
      <c r="G2" s="202"/>
      <c r="H2" s="89" t="s">
        <v>80</v>
      </c>
      <c r="I2" s="90" t="s">
        <v>81</v>
      </c>
      <c r="J2" s="90" t="s">
        <v>80</v>
      </c>
      <c r="K2" s="90" t="s">
        <v>81</v>
      </c>
      <c r="L2" s="90" t="s">
        <v>80</v>
      </c>
      <c r="M2" s="90" t="s">
        <v>81</v>
      </c>
    </row>
    <row r="3" spans="1:13" ht="96" customHeight="1" thickBot="1" x14ac:dyDescent="0.3">
      <c r="A3" s="70" t="s">
        <v>82</v>
      </c>
      <c r="B3" s="85" t="s">
        <v>17</v>
      </c>
      <c r="C3" s="85" t="s">
        <v>18</v>
      </c>
      <c r="D3" s="93"/>
      <c r="E3" s="94"/>
      <c r="F3" s="94"/>
      <c r="G3" s="98" t="s">
        <v>19</v>
      </c>
      <c r="H3" s="92" t="str">
        <f>'Allegato 01 Riesame DIFA'!N5</f>
        <v>In linea</v>
      </c>
      <c r="I3" s="91" t="str">
        <f>'Allegato 01 Riesame DIFA'!M5</f>
        <v>In linea</v>
      </c>
      <c r="J3" s="92" t="str">
        <f>'Allegato 01 Riesame DIFA'!P5</f>
        <v>In linea</v>
      </c>
      <c r="K3" s="91" t="str">
        <f>'Allegato 01 Riesame DIFA'!O5</f>
        <v>In linea</v>
      </c>
      <c r="L3" s="70"/>
      <c r="M3" s="91"/>
    </row>
    <row r="4" spans="1:13" ht="95.25" customHeight="1" thickBot="1" x14ac:dyDescent="0.3">
      <c r="A4" s="70" t="s">
        <v>82</v>
      </c>
      <c r="B4" s="85" t="s">
        <v>17</v>
      </c>
      <c r="C4" s="85" t="s">
        <v>18</v>
      </c>
      <c r="D4" s="93"/>
      <c r="E4" s="94"/>
      <c r="F4" s="94"/>
      <c r="G4" s="98" t="s">
        <v>22</v>
      </c>
      <c r="H4" s="92" t="str">
        <f>'Allegato 01 Riesame DIFA'!N6</f>
        <v>In linea</v>
      </c>
      <c r="I4" s="91" t="str">
        <f>'Allegato 01 Riesame DIFA'!M5</f>
        <v>In linea</v>
      </c>
      <c r="J4" s="92" t="str">
        <f>'Allegato 01 Riesame DIFA'!P6</f>
        <v>Non valutabile</v>
      </c>
      <c r="K4" s="91" t="str">
        <f>'Allegato 01 Riesame DIFA'!O5</f>
        <v>In linea</v>
      </c>
      <c r="L4" s="70"/>
      <c r="M4" s="91"/>
    </row>
    <row r="5" spans="1:13" ht="97.5" customHeight="1" thickBot="1" x14ac:dyDescent="0.3">
      <c r="A5" s="70" t="s">
        <v>82</v>
      </c>
      <c r="B5" s="152" t="s">
        <v>26</v>
      </c>
      <c r="C5" s="85" t="s">
        <v>27</v>
      </c>
      <c r="D5" s="93"/>
      <c r="E5" s="94"/>
      <c r="F5" s="94"/>
      <c r="G5" s="160" t="s">
        <v>28</v>
      </c>
      <c r="H5" s="92" t="str">
        <f>'Allegato 01 Riesame DIFA'!N7</f>
        <v>In linea</v>
      </c>
      <c r="I5" s="91" t="str">
        <f>'Allegato 01 Riesame DIFA'!M7</f>
        <v>In linea</v>
      </c>
      <c r="J5" s="92" t="str">
        <f>'Allegato 01 Riesame DIFA'!P7</f>
        <v>In linea</v>
      </c>
      <c r="K5" s="91" t="str">
        <f>'Allegato 01 Riesame DIFA'!O7</f>
        <v>In linea</v>
      </c>
      <c r="L5" s="70"/>
      <c r="M5" s="91"/>
    </row>
    <row r="6" spans="1:13" ht="75.75" customHeight="1" thickBot="1" x14ac:dyDescent="0.3">
      <c r="A6" s="70" t="s">
        <v>82</v>
      </c>
      <c r="B6" s="152" t="s">
        <v>26</v>
      </c>
      <c r="C6" s="85" t="s">
        <v>27</v>
      </c>
      <c r="D6" s="93"/>
      <c r="E6" s="93"/>
      <c r="F6" s="93"/>
      <c r="G6" s="72" t="s">
        <v>31</v>
      </c>
      <c r="H6" s="92" t="str">
        <f>'Allegato 01 Riesame DIFA'!N8</f>
        <v>In linea</v>
      </c>
      <c r="I6" s="91" t="str">
        <f>'Allegato 01 Riesame DIFA'!M7</f>
        <v>In linea</v>
      </c>
      <c r="J6" s="92" t="str">
        <f>'Allegato 01 Riesame DIFA'!P8</f>
        <v>Non valutabile</v>
      </c>
      <c r="K6" s="91" t="str">
        <f>'Allegato 01 Riesame DIFA'!O7</f>
        <v>In linea</v>
      </c>
      <c r="L6" s="70"/>
      <c r="M6" s="70"/>
    </row>
    <row r="7" spans="1:13" ht="240.75" thickBot="1" x14ac:dyDescent="0.3">
      <c r="A7" s="70" t="s">
        <v>82</v>
      </c>
      <c r="B7" s="152" t="s">
        <v>26</v>
      </c>
      <c r="C7" s="85" t="s">
        <v>27</v>
      </c>
      <c r="D7" s="86"/>
      <c r="E7" s="95"/>
      <c r="F7" s="95"/>
      <c r="G7" s="98" t="s">
        <v>34</v>
      </c>
      <c r="H7" s="92" t="str">
        <f>'Allegato 01 Riesame DIFA'!N9</f>
        <v>in linea</v>
      </c>
      <c r="I7" s="91" t="str">
        <f>'Allegato 01 Riesame DIFA'!M7</f>
        <v>In linea</v>
      </c>
      <c r="J7" s="92" t="str">
        <f>'Allegato 01 Riesame DIFA'!P9</f>
        <v>In linea</v>
      </c>
      <c r="K7" s="91" t="str">
        <f>'Allegato 01 Riesame DIFA'!O7</f>
        <v>In linea</v>
      </c>
      <c r="L7" s="70"/>
      <c r="M7" s="70"/>
    </row>
    <row r="8" spans="1:13" ht="87" customHeight="1" thickBot="1" x14ac:dyDescent="0.3">
      <c r="A8" s="70" t="s">
        <v>82</v>
      </c>
      <c r="B8" s="150" t="s">
        <v>36</v>
      </c>
      <c r="C8" s="85" t="s">
        <v>37</v>
      </c>
      <c r="D8" s="85"/>
      <c r="E8" s="93"/>
      <c r="F8" s="93"/>
      <c r="G8" s="160" t="s">
        <v>38</v>
      </c>
      <c r="H8" s="92" t="str">
        <f>'Allegato 01 Riesame DIFA'!N10</f>
        <v>In linea</v>
      </c>
      <c r="I8" s="88" t="str">
        <f>'Allegato 01 Riesame DIFA'!M10</f>
        <v>In linea</v>
      </c>
      <c r="J8" s="92" t="str">
        <f>'Allegato 01 Riesame DIFA'!P10</f>
        <v>In linea</v>
      </c>
      <c r="K8" s="88" t="str">
        <f>'Allegato 01 Riesame DIFA'!O10</f>
        <v>In linea</v>
      </c>
      <c r="L8" s="70"/>
      <c r="M8" s="70"/>
    </row>
    <row r="9" spans="1:13" ht="165.75" thickBot="1" x14ac:dyDescent="0.3">
      <c r="A9" s="70" t="s">
        <v>82</v>
      </c>
      <c r="B9" s="150" t="s">
        <v>36</v>
      </c>
      <c r="C9" s="85" t="s">
        <v>37</v>
      </c>
      <c r="D9" s="85"/>
      <c r="E9" s="93"/>
      <c r="F9" s="93"/>
      <c r="G9" s="160" t="s">
        <v>41</v>
      </c>
      <c r="H9" s="92" t="str">
        <f>'Allegato 01 Riesame DIFA'!N11</f>
        <v>In linea</v>
      </c>
      <c r="I9" s="88" t="str">
        <f>'Allegato 01 Riesame DIFA'!M10</f>
        <v>In linea</v>
      </c>
      <c r="J9" s="92" t="str">
        <f>'Allegato 01 Riesame DIFA'!P11</f>
        <v>In linea</v>
      </c>
      <c r="K9" s="88" t="str">
        <f>'Allegato 01 Riesame DIFA'!O10</f>
        <v>In linea</v>
      </c>
      <c r="L9" s="70"/>
      <c r="M9" s="70"/>
    </row>
    <row r="10" spans="1:13" ht="165.75" thickBot="1" x14ac:dyDescent="0.3">
      <c r="A10" s="70" t="s">
        <v>82</v>
      </c>
      <c r="B10" s="150" t="s">
        <v>36</v>
      </c>
      <c r="C10" s="85" t="s">
        <v>37</v>
      </c>
      <c r="D10" s="85"/>
      <c r="E10" s="94"/>
      <c r="F10" s="94"/>
      <c r="G10" s="98" t="s">
        <v>43</v>
      </c>
      <c r="H10" s="92" t="str">
        <f>'Allegato 01 Riesame DIFA'!N12</f>
        <v>In linea</v>
      </c>
      <c r="I10" s="88" t="str">
        <f>'Allegato 01 Riesame DIFA'!M10</f>
        <v>In linea</v>
      </c>
      <c r="J10" s="92" t="str">
        <f>'Allegato 01 Riesame DIFA'!P12</f>
        <v>In linea</v>
      </c>
      <c r="K10" s="88" t="str">
        <f>'Allegato 01 Riesame DIFA'!O10</f>
        <v>In linea</v>
      </c>
      <c r="L10" s="70"/>
      <c r="M10" s="70"/>
    </row>
    <row r="11" spans="1:13" ht="117.75" customHeight="1" thickBot="1" x14ac:dyDescent="0.3">
      <c r="A11" s="70" t="s">
        <v>82</v>
      </c>
      <c r="B11" s="85" t="s">
        <v>45</v>
      </c>
      <c r="C11" s="85" t="s">
        <v>46</v>
      </c>
      <c r="D11" s="71"/>
      <c r="E11" s="71"/>
      <c r="F11" s="71"/>
      <c r="G11" s="100" t="s">
        <v>47</v>
      </c>
      <c r="H11" s="92" t="str">
        <f>'Allegato 01 Riesame DIFA'!N13</f>
        <v>In linea</v>
      </c>
      <c r="I11" s="91" t="str">
        <f>'Allegato 01 Riesame DIFA'!M13</f>
        <v>Parzialmente in linea</v>
      </c>
      <c r="J11" s="92" t="str">
        <f>'Allegato 01 Riesame DIFA'!P13</f>
        <v>In linea</v>
      </c>
      <c r="K11" s="91" t="str">
        <f>'Allegato 01 Riesame DIFA'!O13</f>
        <v>In linea</v>
      </c>
      <c r="L11" s="70"/>
      <c r="M11" s="70"/>
    </row>
    <row r="12" spans="1:13" ht="133.5" customHeight="1" thickBot="1" x14ac:dyDescent="0.3">
      <c r="A12" s="70" t="s">
        <v>82</v>
      </c>
      <c r="B12" s="85" t="s">
        <v>45</v>
      </c>
      <c r="C12" s="85" t="s">
        <v>46</v>
      </c>
      <c r="D12" s="87"/>
      <c r="E12" s="87"/>
      <c r="F12" s="87"/>
      <c r="G12" s="97" t="s">
        <v>50</v>
      </c>
      <c r="H12" s="92" t="str">
        <f>'Allegato 01 Riesame DIFA'!N14</f>
        <v>Non in linea</v>
      </c>
      <c r="I12" s="91" t="str">
        <f>'Allegato 01 Riesame DIFA'!M13</f>
        <v>Parzialmente in linea</v>
      </c>
      <c r="J12" s="92" t="str">
        <f>'Allegato 01 Riesame DIFA'!P14</f>
        <v>In linea</v>
      </c>
      <c r="K12" s="91" t="str">
        <f>'Allegato 01 Riesame DIFA'!O13</f>
        <v>In linea</v>
      </c>
      <c r="L12" s="70"/>
      <c r="M12" s="70"/>
    </row>
    <row r="13" spans="1:13" ht="120.75" customHeight="1" thickBot="1" x14ac:dyDescent="0.3">
      <c r="A13" s="70" t="s">
        <v>82</v>
      </c>
      <c r="B13" s="85" t="s">
        <v>83</v>
      </c>
      <c r="C13" s="85" t="s">
        <v>54</v>
      </c>
      <c r="D13" s="88"/>
      <c r="E13" s="88"/>
      <c r="F13" s="88"/>
      <c r="G13" s="97" t="s">
        <v>55</v>
      </c>
      <c r="H13" s="92" t="str">
        <f>'Allegato 01 Riesame DIFA'!N15</f>
        <v>Non in linea</v>
      </c>
      <c r="I13" s="88" t="str">
        <f>'Allegato 01 Riesame DIFA'!M15</f>
        <v>Parzialmente in linea</v>
      </c>
      <c r="J13" s="92" t="str">
        <f>'Allegato 01 Riesame DIFA'!P15</f>
        <v>In linea</v>
      </c>
      <c r="K13" s="88" t="str">
        <f>'Allegato 01 Riesame DIFA'!O15</f>
        <v>In linea</v>
      </c>
      <c r="L13" s="70"/>
      <c r="M13" s="70"/>
    </row>
    <row r="14" spans="1:13" ht="60.75" customHeight="1" thickBot="1" x14ac:dyDescent="0.3">
      <c r="A14" s="70" t="s">
        <v>82</v>
      </c>
      <c r="B14" s="85" t="s">
        <v>83</v>
      </c>
      <c r="C14" s="85" t="s">
        <v>54</v>
      </c>
      <c r="D14" s="70"/>
      <c r="E14" s="70"/>
      <c r="F14" s="70"/>
      <c r="G14" s="97" t="s">
        <v>58</v>
      </c>
      <c r="H14" s="92" t="str">
        <f>'Allegato 01 Riesame DIFA'!N16</f>
        <v>In linea</v>
      </c>
      <c r="I14" s="88" t="str">
        <f>'Allegato 01 Riesame DIFA'!M15</f>
        <v>Parzialmente in linea</v>
      </c>
      <c r="J14" s="92" t="str">
        <f>'Allegato 01 Riesame DIFA'!P16</f>
        <v>In linea</v>
      </c>
      <c r="K14" s="88" t="str">
        <f>'Allegato 01 Riesame DIFA'!O15</f>
        <v>In linea</v>
      </c>
      <c r="L14" s="70"/>
      <c r="M14" s="70"/>
    </row>
    <row r="15" spans="1:13" ht="210.75" thickBot="1" x14ac:dyDescent="0.3">
      <c r="A15" s="70" t="s">
        <v>82</v>
      </c>
      <c r="B15" s="151" t="s">
        <v>60</v>
      </c>
      <c r="C15" s="85" t="s">
        <v>61</v>
      </c>
      <c r="D15" s="70"/>
      <c r="E15" s="149"/>
      <c r="F15" s="70"/>
      <c r="G15" s="99" t="s">
        <v>62</v>
      </c>
      <c r="H15" s="92" t="str">
        <f>'Allegato 01 Riesame DIFA'!N17</f>
        <v>In linea</v>
      </c>
      <c r="I15" s="88" t="str">
        <f>'Allegato 01 Riesame DIFA'!M17</f>
        <v>In linea</v>
      </c>
      <c r="J15" s="92" t="str">
        <f>'Allegato 01 Riesame DIFA'!P17</f>
        <v>In linea</v>
      </c>
      <c r="K15" s="88" t="str">
        <f>'Allegato 01 Riesame DIFA'!O17</f>
        <v>In linea</v>
      </c>
      <c r="L15" s="70"/>
      <c r="M15" s="70"/>
    </row>
    <row r="16" spans="1:13" ht="225.75" thickBot="1" x14ac:dyDescent="0.3">
      <c r="A16" s="70" t="s">
        <v>82</v>
      </c>
      <c r="B16" s="151" t="s">
        <v>60</v>
      </c>
      <c r="C16" s="85" t="s">
        <v>61</v>
      </c>
      <c r="E16" s="70"/>
      <c r="F16" s="70"/>
      <c r="G16" s="99" t="s">
        <v>65</v>
      </c>
      <c r="H16" s="92" t="str">
        <f>'Allegato 01 Riesame DIFA'!N18</f>
        <v>In linea</v>
      </c>
      <c r="I16" s="88" t="str">
        <f>'Allegato 01 Riesame DIFA'!M17</f>
        <v>In linea</v>
      </c>
      <c r="J16" s="92" t="str">
        <f>'Allegato 01 Riesame DIFA'!P18</f>
        <v>In linea</v>
      </c>
      <c r="K16" s="88" t="str">
        <f>'Allegato 01 Riesame DIFA'!O17</f>
        <v>In linea</v>
      </c>
      <c r="L16" s="70"/>
      <c r="M16" s="70"/>
    </row>
    <row r="17" spans="1:13" ht="105.75" thickBot="1" x14ac:dyDescent="0.3">
      <c r="A17" s="70" t="s">
        <v>82</v>
      </c>
      <c r="B17" s="159" t="s">
        <v>68</v>
      </c>
      <c r="C17" s="93" t="s">
        <v>69</v>
      </c>
      <c r="D17" s="70"/>
      <c r="E17" s="70"/>
      <c r="F17" s="70"/>
      <c r="G17" s="168" t="s">
        <v>70</v>
      </c>
      <c r="H17" s="88" t="str">
        <f>'Allegato 01 Riesame DIFA'!N19</f>
        <v>In linea</v>
      </c>
      <c r="I17" s="88" t="str">
        <f>'Allegato 01 Riesame DIFA'!M19</f>
        <v>In linea</v>
      </c>
      <c r="J17" s="88" t="str">
        <f>'Allegato 01 Riesame DIFA'!P19</f>
        <v>In linea</v>
      </c>
      <c r="K17" s="88" t="str">
        <f>'Allegato 01 Riesame DIFA'!O19</f>
        <v>In linea</v>
      </c>
      <c r="L17" s="70"/>
      <c r="M17" s="70"/>
    </row>
  </sheetData>
  <mergeCells count="10">
    <mergeCell ref="L1:M1"/>
    <mergeCell ref="A1:A2"/>
    <mergeCell ref="E1:E2"/>
    <mergeCell ref="F1:F2"/>
    <mergeCell ref="J1:K1"/>
    <mergeCell ref="H1:I1"/>
    <mergeCell ref="G1:G2"/>
    <mergeCell ref="D1:D2"/>
    <mergeCell ref="C1:C2"/>
    <mergeCell ref="B1:B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0"/>
  <sheetViews>
    <sheetView topLeftCell="A367" workbookViewId="0">
      <selection activeCell="E91" sqref="E91"/>
    </sheetView>
  </sheetViews>
  <sheetFormatPr defaultColWidth="9.140625" defaultRowHeight="12.75" x14ac:dyDescent="0.2"/>
  <cols>
    <col min="1" max="1" width="18.140625" style="4" customWidth="1"/>
    <col min="2" max="2" width="10.42578125" style="4" bestFit="1" customWidth="1"/>
    <col min="3" max="3" width="9.42578125" style="4" bestFit="1" customWidth="1"/>
    <col min="4" max="4" width="14.42578125" style="4" bestFit="1" customWidth="1"/>
    <col min="5" max="5" width="9.28515625" style="4" bestFit="1" customWidth="1"/>
    <col min="6" max="13" width="9.85546875" style="4" bestFit="1" customWidth="1"/>
    <col min="14" max="16" width="9.28515625" style="4" bestFit="1" customWidth="1"/>
    <col min="17" max="16384" width="9.140625" style="4"/>
  </cols>
  <sheetData>
    <row r="1" spans="1:16" x14ac:dyDescent="0.2">
      <c r="A1" s="101" t="s">
        <v>84</v>
      </c>
    </row>
    <row r="2" spans="1:16" x14ac:dyDescent="0.2">
      <c r="A2" s="33"/>
      <c r="B2" s="209" t="s">
        <v>85</v>
      </c>
      <c r="C2" s="209"/>
      <c r="D2" s="209"/>
      <c r="E2" s="209"/>
      <c r="F2" s="209"/>
      <c r="G2" s="210" t="s">
        <v>86</v>
      </c>
      <c r="H2" s="210"/>
      <c r="I2" s="210"/>
      <c r="J2" s="210"/>
      <c r="K2" s="210"/>
      <c r="L2" s="211" t="s">
        <v>87</v>
      </c>
      <c r="M2" s="211"/>
      <c r="N2" s="211"/>
      <c r="O2" s="211"/>
      <c r="P2" s="211"/>
    </row>
    <row r="3" spans="1:16" x14ac:dyDescent="0.2">
      <c r="A3" s="102" t="s">
        <v>88</v>
      </c>
      <c r="B3" s="103" t="s">
        <v>89</v>
      </c>
      <c r="C3" s="103" t="s">
        <v>90</v>
      </c>
      <c r="D3" s="103" t="s">
        <v>91</v>
      </c>
      <c r="E3" s="103" t="s">
        <v>92</v>
      </c>
      <c r="F3" s="103" t="s">
        <v>93</v>
      </c>
      <c r="G3" s="103" t="s">
        <v>89</v>
      </c>
      <c r="H3" s="103" t="s">
        <v>90</v>
      </c>
      <c r="I3" s="103" t="s">
        <v>91</v>
      </c>
      <c r="J3" s="103" t="s">
        <v>92</v>
      </c>
      <c r="K3" s="103" t="s">
        <v>93</v>
      </c>
      <c r="L3" s="103" t="s">
        <v>89</v>
      </c>
      <c r="M3" s="103" t="s">
        <v>90</v>
      </c>
      <c r="N3" s="103" t="s">
        <v>91</v>
      </c>
      <c r="O3" s="103" t="s">
        <v>92</v>
      </c>
      <c r="P3" s="103" t="s">
        <v>93</v>
      </c>
    </row>
    <row r="4" spans="1:16" x14ac:dyDescent="0.2">
      <c r="A4" s="27" t="s">
        <v>94</v>
      </c>
      <c r="B4" s="104">
        <v>0.05</v>
      </c>
      <c r="C4" s="104">
        <v>7.6923076923076927E-2</v>
      </c>
      <c r="D4" s="104">
        <v>0.21621621621621623</v>
      </c>
      <c r="E4" s="104">
        <v>3.3333333333333333E-2</v>
      </c>
      <c r="F4" s="104">
        <v>0.1702127659574468</v>
      </c>
      <c r="G4" s="104">
        <v>0.12941176470588237</v>
      </c>
      <c r="H4" s="104">
        <v>0.11702127659574468</v>
      </c>
      <c r="I4" s="104">
        <v>0.16393442622950818</v>
      </c>
      <c r="J4" s="104">
        <v>0.1015625</v>
      </c>
      <c r="K4" s="104">
        <v>0.12727272727272726</v>
      </c>
      <c r="L4" s="104">
        <v>0.13076923076923078</v>
      </c>
      <c r="M4" s="104">
        <v>0.15529411764705883</v>
      </c>
      <c r="N4" s="104">
        <v>0.15478615071283094</v>
      </c>
      <c r="O4" s="104">
        <v>0.16911764705882354</v>
      </c>
      <c r="P4" s="104">
        <v>0.15015974440894569</v>
      </c>
    </row>
    <row r="5" spans="1:16" x14ac:dyDescent="0.2">
      <c r="A5" s="27" t="s">
        <v>95</v>
      </c>
      <c r="B5" s="104">
        <v>0.4</v>
      </c>
      <c r="C5" s="104">
        <v>0.15384615384615385</v>
      </c>
      <c r="D5" s="104">
        <v>0.43243243243243246</v>
      </c>
      <c r="E5" s="104">
        <v>0.2</v>
      </c>
      <c r="F5" s="104">
        <v>0.31914893617021278</v>
      </c>
      <c r="G5" s="104">
        <v>0.31764705882352939</v>
      </c>
      <c r="H5" s="104">
        <v>0.26595744680851063</v>
      </c>
      <c r="I5" s="104">
        <v>0.31967213114754101</v>
      </c>
      <c r="J5" s="104">
        <v>0.328125</v>
      </c>
      <c r="K5" s="104">
        <v>0.31515151515151513</v>
      </c>
      <c r="L5" s="104">
        <v>0.29743589743589743</v>
      </c>
      <c r="M5" s="104">
        <v>0.32235294117647056</v>
      </c>
      <c r="N5" s="104">
        <v>0.36659877800407331</v>
      </c>
      <c r="O5" s="104">
        <v>0.37867647058823528</v>
      </c>
      <c r="P5" s="104">
        <v>0.35782747603833864</v>
      </c>
    </row>
    <row r="6" spans="1:16" x14ac:dyDescent="0.2">
      <c r="A6" s="27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6" x14ac:dyDescent="0.2">
      <c r="B7" s="105">
        <v>31</v>
      </c>
      <c r="C7" s="105">
        <v>32</v>
      </c>
      <c r="D7" s="105">
        <v>33</v>
      </c>
      <c r="E7" s="105">
        <v>34</v>
      </c>
      <c r="F7" s="106">
        <v>35</v>
      </c>
      <c r="G7" s="107">
        <v>35</v>
      </c>
      <c r="H7" s="107">
        <v>35</v>
      </c>
    </row>
    <row r="8" spans="1:16" x14ac:dyDescent="0.2">
      <c r="A8" s="4" t="s">
        <v>96</v>
      </c>
      <c r="B8" s="105" t="s">
        <v>97</v>
      </c>
      <c r="C8" s="105" t="s">
        <v>97</v>
      </c>
      <c r="D8" s="105" t="s">
        <v>97</v>
      </c>
      <c r="E8" s="105" t="s">
        <v>97</v>
      </c>
      <c r="F8" s="105" t="s">
        <v>97</v>
      </c>
      <c r="G8" s="4" t="s">
        <v>98</v>
      </c>
      <c r="H8" s="4" t="s">
        <v>99</v>
      </c>
    </row>
    <row r="9" spans="1:16" x14ac:dyDescent="0.2">
      <c r="A9" s="4" t="s">
        <v>100</v>
      </c>
      <c r="B9" s="105">
        <v>1</v>
      </c>
      <c r="C9" s="105">
        <v>2</v>
      </c>
      <c r="D9" s="108">
        <v>8</v>
      </c>
      <c r="E9" s="105">
        <v>1</v>
      </c>
      <c r="F9" s="105">
        <v>8</v>
      </c>
      <c r="G9" s="4">
        <v>21</v>
      </c>
      <c r="H9" s="4">
        <v>94</v>
      </c>
    </row>
    <row r="10" spans="1:16" x14ac:dyDescent="0.2">
      <c r="A10" s="4" t="s">
        <v>101</v>
      </c>
      <c r="B10" s="105">
        <v>8</v>
      </c>
      <c r="C10" s="105">
        <v>4</v>
      </c>
      <c r="D10" s="108">
        <v>16</v>
      </c>
      <c r="E10" s="105">
        <v>6</v>
      </c>
      <c r="F10" s="105">
        <v>15</v>
      </c>
      <c r="G10" s="4">
        <v>52</v>
      </c>
      <c r="H10" s="4">
        <v>224</v>
      </c>
    </row>
    <row r="11" spans="1:16" x14ac:dyDescent="0.2">
      <c r="A11" s="4" t="s">
        <v>102</v>
      </c>
      <c r="B11" s="105">
        <v>20</v>
      </c>
      <c r="C11" s="105">
        <v>26</v>
      </c>
      <c r="D11" s="108">
        <v>37</v>
      </c>
      <c r="E11" s="105">
        <v>30</v>
      </c>
      <c r="F11" s="105">
        <v>47</v>
      </c>
      <c r="G11" s="4">
        <v>165</v>
      </c>
      <c r="H11" s="4">
        <v>626</v>
      </c>
    </row>
    <row r="12" spans="1:16" x14ac:dyDescent="0.2">
      <c r="A12" s="4" t="s">
        <v>103</v>
      </c>
      <c r="B12" s="109">
        <v>0.05</v>
      </c>
      <c r="C12" s="109">
        <v>7.6923076923076927E-2</v>
      </c>
      <c r="D12" s="109">
        <v>0.21621621621621623</v>
      </c>
      <c r="E12" s="109">
        <v>3.3333333333333333E-2</v>
      </c>
      <c r="F12" s="109">
        <v>0.1702127659574468</v>
      </c>
      <c r="G12" s="109">
        <v>0.12727272727272726</v>
      </c>
      <c r="H12" s="109">
        <v>0.15015974440894569</v>
      </c>
    </row>
    <row r="13" spans="1:16" x14ac:dyDescent="0.2">
      <c r="A13" s="4" t="s">
        <v>104</v>
      </c>
      <c r="B13" s="109">
        <v>0.4</v>
      </c>
      <c r="C13" s="109">
        <v>0.15384615384615385</v>
      </c>
      <c r="D13" s="109">
        <v>0.43243243243243246</v>
      </c>
      <c r="E13" s="109">
        <v>0.2</v>
      </c>
      <c r="F13" s="109">
        <v>0.31914893617021278</v>
      </c>
      <c r="G13" s="109">
        <v>0.31515151515151513</v>
      </c>
      <c r="H13" s="109">
        <v>0.35782747603833864</v>
      </c>
    </row>
    <row r="14" spans="1:16" x14ac:dyDescent="0.2">
      <c r="A14" s="27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</row>
    <row r="15" spans="1:16" x14ac:dyDescent="0.2">
      <c r="A15" s="27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</row>
    <row r="16" spans="1:16" x14ac:dyDescent="0.2">
      <c r="A16" s="27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</row>
    <row r="18" spans="1:9" x14ac:dyDescent="0.2">
      <c r="A18" s="110" t="s">
        <v>105</v>
      </c>
      <c r="F18" s="4" t="s">
        <v>106</v>
      </c>
    </row>
    <row r="19" spans="1:9" x14ac:dyDescent="0.2">
      <c r="A19" s="102" t="s">
        <v>88</v>
      </c>
      <c r="B19" s="111" t="s">
        <v>73</v>
      </c>
      <c r="C19" s="111" t="s">
        <v>73</v>
      </c>
      <c r="D19" s="111" t="s">
        <v>107</v>
      </c>
      <c r="E19" s="111" t="s">
        <v>107</v>
      </c>
      <c r="F19" s="112" t="s">
        <v>73</v>
      </c>
      <c r="G19" s="112" t="s">
        <v>107</v>
      </c>
      <c r="H19" s="113" t="s">
        <v>73</v>
      </c>
      <c r="I19" s="114" t="s">
        <v>107</v>
      </c>
    </row>
    <row r="20" spans="1:9" x14ac:dyDescent="0.2">
      <c r="A20" s="115" t="s">
        <v>108</v>
      </c>
      <c r="B20" s="115" t="s">
        <v>109</v>
      </c>
      <c r="C20" s="115" t="s">
        <v>110</v>
      </c>
      <c r="D20" s="115" t="s">
        <v>109</v>
      </c>
      <c r="E20" s="115" t="s">
        <v>110</v>
      </c>
      <c r="F20" s="112" t="s">
        <v>111</v>
      </c>
      <c r="G20" s="112" t="s">
        <v>111</v>
      </c>
      <c r="H20" s="116" t="s">
        <v>112</v>
      </c>
      <c r="I20" s="114" t="s">
        <v>112</v>
      </c>
    </row>
    <row r="21" spans="1:9" x14ac:dyDescent="0.2">
      <c r="A21" s="115" t="s">
        <v>113</v>
      </c>
      <c r="B21" s="115">
        <v>20</v>
      </c>
      <c r="C21" s="115">
        <v>71</v>
      </c>
      <c r="D21" s="115">
        <v>85</v>
      </c>
      <c r="E21" s="115">
        <v>301</v>
      </c>
      <c r="F21" s="112">
        <f>C21-B21</f>
        <v>51</v>
      </c>
      <c r="G21" s="112">
        <f>E21-D21</f>
        <v>216</v>
      </c>
      <c r="H21" s="117" t="str">
        <f>B21 &amp;" (" &amp; ROUND(B21/C21*100,1) &amp; "%)"</f>
        <v>20 (28,2%)</v>
      </c>
      <c r="I21" s="117" t="str">
        <f>D21 &amp;" (" &amp; ROUND(D21/E21*100,1) &amp; "%)"</f>
        <v>85 (28,2%)</v>
      </c>
    </row>
    <row r="22" spans="1:9" x14ac:dyDescent="0.2">
      <c r="A22" s="115" t="s">
        <v>114</v>
      </c>
      <c r="B22" s="115">
        <v>26</v>
      </c>
      <c r="C22" s="115">
        <v>72</v>
      </c>
      <c r="D22" s="115">
        <v>94</v>
      </c>
      <c r="E22" s="115">
        <v>270</v>
      </c>
      <c r="F22" s="112">
        <f t="shared" ref="F22:F25" si="0">C22-B22</f>
        <v>46</v>
      </c>
      <c r="G22" s="112">
        <f t="shared" ref="G22:G25" si="1">E22-D22</f>
        <v>176</v>
      </c>
      <c r="H22" s="117" t="str">
        <f>B22 &amp;" (" &amp; ROUND(B22/C22*100,1) &amp; "%)"</f>
        <v>26 (36,1%)</v>
      </c>
      <c r="I22" s="117" t="str">
        <f>D22 &amp;" (" &amp; ROUND(D22/E22*100,1) &amp; "%)"</f>
        <v>94 (34,8%)</v>
      </c>
    </row>
    <row r="23" spans="1:9" x14ac:dyDescent="0.2">
      <c r="A23" s="115" t="s">
        <v>115</v>
      </c>
      <c r="B23" s="115">
        <v>37</v>
      </c>
      <c r="C23" s="115">
        <v>82</v>
      </c>
      <c r="D23" s="115">
        <v>122</v>
      </c>
      <c r="E23" s="115">
        <v>298</v>
      </c>
      <c r="F23" s="112">
        <f t="shared" si="0"/>
        <v>45</v>
      </c>
      <c r="G23" s="112">
        <f t="shared" si="1"/>
        <v>176</v>
      </c>
      <c r="H23" s="117" t="str">
        <f>B23 &amp;" (" &amp; ROUND(B23/C23*100,1) &amp; "%)"</f>
        <v>37 (45,1%)</v>
      </c>
      <c r="I23" s="117" t="str">
        <f>D23 &amp;" (" &amp; ROUND(D23/E23*100,1) &amp; "%)"</f>
        <v>122 (40,9%)</v>
      </c>
    </row>
    <row r="24" spans="1:9" x14ac:dyDescent="0.2">
      <c r="A24" s="115" t="s">
        <v>116</v>
      </c>
      <c r="B24" s="115">
        <v>30</v>
      </c>
      <c r="C24" s="115">
        <v>93</v>
      </c>
      <c r="D24" s="115">
        <v>128</v>
      </c>
      <c r="E24" s="115">
        <v>340</v>
      </c>
      <c r="F24" s="112">
        <f t="shared" si="0"/>
        <v>63</v>
      </c>
      <c r="G24" s="112">
        <f t="shared" si="1"/>
        <v>212</v>
      </c>
      <c r="H24" s="117" t="str">
        <f>B24 &amp;" (" &amp; ROUND(B24/C24*100,1) &amp; "%)"</f>
        <v>30 (32,3%)</v>
      </c>
      <c r="I24" s="117" t="str">
        <f>D24 &amp;" (" &amp; ROUND(D24/E24*100,1) &amp; "%)"</f>
        <v>128 (37,6%)</v>
      </c>
    </row>
    <row r="25" spans="1:9" x14ac:dyDescent="0.2">
      <c r="A25" s="115" t="s">
        <v>117</v>
      </c>
      <c r="B25" s="115">
        <v>47</v>
      </c>
      <c r="C25" s="115">
        <v>115</v>
      </c>
      <c r="D25" s="115">
        <v>165</v>
      </c>
      <c r="E25" s="115">
        <v>409</v>
      </c>
      <c r="F25" s="112">
        <f t="shared" si="0"/>
        <v>68</v>
      </c>
      <c r="G25" s="112">
        <f t="shared" si="1"/>
        <v>244</v>
      </c>
      <c r="H25" s="117" t="str">
        <f>B25 &amp;" (" &amp; ROUND(B25/C25*100,1) &amp; "%)"</f>
        <v>47 (40,9%)</v>
      </c>
      <c r="I25" s="117" t="str">
        <f>D25 &amp;" (" &amp; ROUND(D25/E25*100,1) &amp; "%)"</f>
        <v>165 (40,3%)</v>
      </c>
    </row>
    <row r="26" spans="1:9" x14ac:dyDescent="0.2">
      <c r="A26" s="27"/>
      <c r="B26" s="118"/>
      <c r="C26" s="118"/>
      <c r="D26" s="118"/>
      <c r="E26" s="118"/>
      <c r="F26" s="118"/>
    </row>
    <row r="27" spans="1:9" x14ac:dyDescent="0.2">
      <c r="A27" s="27"/>
      <c r="B27" s="118"/>
      <c r="C27" s="118"/>
      <c r="D27" s="118"/>
      <c r="E27" s="118"/>
      <c r="F27" s="118"/>
    </row>
    <row r="28" spans="1:9" x14ac:dyDescent="0.2">
      <c r="A28" s="27"/>
      <c r="B28" s="118"/>
      <c r="C28" s="118"/>
      <c r="D28" s="118"/>
      <c r="E28" s="118"/>
      <c r="F28" s="118"/>
    </row>
    <row r="29" spans="1:9" x14ac:dyDescent="0.2">
      <c r="A29" s="101" t="s">
        <v>118</v>
      </c>
    </row>
    <row r="30" spans="1:9" x14ac:dyDescent="0.2">
      <c r="A30" s="4" t="s">
        <v>119</v>
      </c>
      <c r="B30" s="4" t="s">
        <v>85</v>
      </c>
      <c r="C30" s="4" t="s">
        <v>86</v>
      </c>
      <c r="D30" s="4" t="s">
        <v>87</v>
      </c>
    </row>
    <row r="31" spans="1:9" x14ac:dyDescent="0.2">
      <c r="A31" s="4">
        <v>2017</v>
      </c>
      <c r="B31" s="119">
        <v>0.2361111111111111</v>
      </c>
      <c r="C31" s="119">
        <v>0.2814814814814815</v>
      </c>
      <c r="D31" s="119">
        <v>0.27295285359801491</v>
      </c>
    </row>
    <row r="32" spans="1:9" x14ac:dyDescent="0.2">
      <c r="A32" s="4">
        <v>2018</v>
      </c>
      <c r="B32" s="119">
        <v>0.3902439024390244</v>
      </c>
      <c r="C32" s="119">
        <v>0.33557046979865773</v>
      </c>
      <c r="D32" s="119">
        <v>0.31283627978478096</v>
      </c>
    </row>
    <row r="33" spans="1:14" x14ac:dyDescent="0.2">
      <c r="A33" s="4">
        <v>2019</v>
      </c>
      <c r="B33" s="119">
        <v>0.43010752688172044</v>
      </c>
      <c r="C33" s="119">
        <v>0.38123167155425219</v>
      </c>
      <c r="D33" s="119">
        <v>0.33771626297577856</v>
      </c>
    </row>
    <row r="36" spans="1:14" x14ac:dyDescent="0.2">
      <c r="A36" s="4" t="s">
        <v>120</v>
      </c>
      <c r="B36" s="4" t="s">
        <v>121</v>
      </c>
      <c r="C36" s="4" t="s">
        <v>122</v>
      </c>
      <c r="D36" s="4" t="s">
        <v>123</v>
      </c>
      <c r="E36" s="4" t="s">
        <v>124</v>
      </c>
      <c r="F36" s="4" t="s">
        <v>125</v>
      </c>
      <c r="G36" s="4" t="s">
        <v>126</v>
      </c>
      <c r="H36" s="4" t="s">
        <v>127</v>
      </c>
      <c r="I36" s="4" t="s">
        <v>128</v>
      </c>
      <c r="J36" s="4" t="s">
        <v>129</v>
      </c>
    </row>
    <row r="37" spans="1:14" x14ac:dyDescent="0.2">
      <c r="A37" s="4" t="s">
        <v>130</v>
      </c>
      <c r="B37" s="120">
        <v>17</v>
      </c>
      <c r="C37" s="120">
        <v>32</v>
      </c>
      <c r="D37" s="120">
        <v>40</v>
      </c>
      <c r="E37" s="120">
        <v>76</v>
      </c>
      <c r="F37" s="120">
        <v>100</v>
      </c>
      <c r="G37" s="120">
        <v>130</v>
      </c>
      <c r="H37" s="120">
        <v>330</v>
      </c>
      <c r="I37" s="120">
        <v>407</v>
      </c>
      <c r="J37" s="120">
        <v>488</v>
      </c>
    </row>
    <row r="38" spans="1:14" x14ac:dyDescent="0.2">
      <c r="A38" s="4" t="s">
        <v>131</v>
      </c>
      <c r="B38" s="120">
        <v>72</v>
      </c>
      <c r="C38" s="120">
        <v>82</v>
      </c>
      <c r="D38" s="120">
        <v>93</v>
      </c>
      <c r="E38" s="120">
        <v>270</v>
      </c>
      <c r="F38" s="120">
        <v>298</v>
      </c>
      <c r="G38" s="120">
        <v>341</v>
      </c>
      <c r="H38" s="120">
        <v>1209</v>
      </c>
      <c r="I38" s="120">
        <v>1301</v>
      </c>
      <c r="J38" s="120">
        <v>1445</v>
      </c>
    </row>
    <row r="39" spans="1:14" x14ac:dyDescent="0.2">
      <c r="A39" s="4" t="s">
        <v>132</v>
      </c>
      <c r="B39" s="120">
        <v>0.2361111111111111</v>
      </c>
      <c r="C39" s="120">
        <v>0.3902439024390244</v>
      </c>
      <c r="D39" s="120">
        <v>0.43010752688172044</v>
      </c>
      <c r="E39" s="120">
        <v>0.2814814814814815</v>
      </c>
      <c r="F39" s="120">
        <v>0.33557046979865773</v>
      </c>
      <c r="G39" s="120">
        <v>0.38123167155425219</v>
      </c>
      <c r="H39" s="120">
        <v>0.27295285359801491</v>
      </c>
      <c r="I39" s="120">
        <v>0.31283627978478096</v>
      </c>
      <c r="J39" s="120">
        <v>0.33771626297577856</v>
      </c>
    </row>
    <row r="43" spans="1:14" x14ac:dyDescent="0.2">
      <c r="A43" s="27"/>
      <c r="B43" s="118"/>
      <c r="C43" s="118"/>
      <c r="D43" s="118"/>
      <c r="E43" s="118"/>
      <c r="F43" s="118"/>
    </row>
    <row r="46" spans="1:14" x14ac:dyDescent="0.2">
      <c r="A46" s="121" t="s">
        <v>133</v>
      </c>
      <c r="B46" s="122"/>
      <c r="C46" s="122"/>
      <c r="D46" s="33"/>
    </row>
    <row r="47" spans="1:14" x14ac:dyDescent="0.2">
      <c r="C47" s="212" t="s">
        <v>85</v>
      </c>
      <c r="D47" s="212"/>
      <c r="E47" s="212"/>
      <c r="F47" s="212"/>
      <c r="G47" s="212" t="s">
        <v>86</v>
      </c>
      <c r="H47" s="212"/>
      <c r="I47" s="212"/>
      <c r="J47" s="212"/>
      <c r="K47" s="212" t="s">
        <v>87</v>
      </c>
      <c r="L47" s="212"/>
      <c r="M47" s="212"/>
      <c r="N47" s="212"/>
    </row>
    <row r="48" spans="1:14" ht="38.25" x14ac:dyDescent="0.2">
      <c r="A48" s="123"/>
      <c r="B48" s="124" t="s">
        <v>134</v>
      </c>
      <c r="C48" s="156">
        <v>2017</v>
      </c>
      <c r="D48" s="156">
        <v>2018</v>
      </c>
      <c r="E48" s="156">
        <v>2019</v>
      </c>
      <c r="F48" s="125" t="s">
        <v>135</v>
      </c>
      <c r="G48" s="156">
        <v>2017</v>
      </c>
      <c r="H48" s="156">
        <v>2018</v>
      </c>
      <c r="I48" s="156">
        <v>2019</v>
      </c>
      <c r="J48" s="125" t="s">
        <v>135</v>
      </c>
      <c r="K48" s="156">
        <v>2017</v>
      </c>
      <c r="L48" s="156">
        <v>2018</v>
      </c>
      <c r="M48" s="156">
        <v>2019</v>
      </c>
      <c r="N48" s="125" t="s">
        <v>135</v>
      </c>
    </row>
    <row r="49" spans="1:14" ht="12.75" customHeight="1" x14ac:dyDescent="0.2">
      <c r="A49" s="207" t="s">
        <v>136</v>
      </c>
      <c r="B49" s="66" t="s">
        <v>137</v>
      </c>
      <c r="C49" s="118">
        <v>2</v>
      </c>
      <c r="D49" s="118">
        <v>2</v>
      </c>
      <c r="E49" s="118">
        <v>2</v>
      </c>
      <c r="F49" s="126">
        <v>2</v>
      </c>
      <c r="G49" s="118">
        <v>10</v>
      </c>
      <c r="H49" s="118">
        <v>10</v>
      </c>
      <c r="I49" s="118">
        <v>15</v>
      </c>
      <c r="J49" s="126">
        <v>11.666666666666666</v>
      </c>
      <c r="K49" s="118">
        <v>43</v>
      </c>
      <c r="L49" s="118">
        <v>64</v>
      </c>
      <c r="M49" s="118">
        <v>61</v>
      </c>
      <c r="N49" s="126">
        <v>56</v>
      </c>
    </row>
    <row r="50" spans="1:14" x14ac:dyDescent="0.2">
      <c r="A50" s="207"/>
      <c r="B50" s="66" t="s">
        <v>138</v>
      </c>
      <c r="C50" s="118">
        <v>2</v>
      </c>
      <c r="D50" s="118">
        <v>1</v>
      </c>
      <c r="E50" s="118">
        <v>2</v>
      </c>
      <c r="F50" s="126">
        <v>1.6666666666666667</v>
      </c>
      <c r="G50" s="118">
        <v>8</v>
      </c>
      <c r="H50" s="118">
        <v>6</v>
      </c>
      <c r="I50" s="118">
        <v>14</v>
      </c>
      <c r="J50" s="126">
        <v>9.3333333333333339</v>
      </c>
      <c r="K50" s="118">
        <v>28</v>
      </c>
      <c r="L50" s="118">
        <v>28</v>
      </c>
      <c r="M50" s="118">
        <v>60</v>
      </c>
      <c r="N50" s="126">
        <v>38.666666666666664</v>
      </c>
    </row>
    <row r="51" spans="1:14" ht="15" customHeight="1" x14ac:dyDescent="0.2">
      <c r="A51" s="207"/>
      <c r="B51" s="66" t="s">
        <v>139</v>
      </c>
      <c r="C51" s="118">
        <v>1</v>
      </c>
      <c r="D51" s="118">
        <v>0</v>
      </c>
      <c r="E51" s="118">
        <v>6</v>
      </c>
      <c r="F51" s="126">
        <v>2.3333333333333335</v>
      </c>
      <c r="G51" s="118">
        <v>5</v>
      </c>
      <c r="H51" s="118">
        <v>6</v>
      </c>
      <c r="I51" s="118">
        <v>19</v>
      </c>
      <c r="J51" s="126">
        <v>10</v>
      </c>
      <c r="K51" s="118">
        <v>18</v>
      </c>
      <c r="L51" s="118">
        <v>33</v>
      </c>
      <c r="M51" s="118">
        <v>38</v>
      </c>
      <c r="N51" s="126">
        <v>29.666666666666668</v>
      </c>
    </row>
    <row r="52" spans="1:14" x14ac:dyDescent="0.2">
      <c r="A52" s="207"/>
      <c r="B52" s="66" t="s">
        <v>140</v>
      </c>
      <c r="C52" s="118">
        <v>5</v>
      </c>
      <c r="D52" s="118">
        <v>3</v>
      </c>
      <c r="E52" s="118">
        <v>10</v>
      </c>
      <c r="F52" s="126">
        <v>6</v>
      </c>
      <c r="G52" s="118">
        <v>23</v>
      </c>
      <c r="H52" s="118">
        <v>22</v>
      </c>
      <c r="I52" s="118">
        <v>48</v>
      </c>
      <c r="J52" s="126">
        <v>31</v>
      </c>
      <c r="K52" s="118">
        <v>89</v>
      </c>
      <c r="L52" s="118">
        <v>125</v>
      </c>
      <c r="M52" s="118">
        <v>159</v>
      </c>
      <c r="N52" s="126">
        <v>124.33333333333333</v>
      </c>
    </row>
    <row r="53" spans="1:14" ht="12.75" customHeight="1" x14ac:dyDescent="0.2">
      <c r="A53" s="207" t="s">
        <v>141</v>
      </c>
      <c r="B53" s="66" t="s">
        <v>137</v>
      </c>
      <c r="C53" s="118">
        <v>3</v>
      </c>
      <c r="D53" s="118">
        <v>7</v>
      </c>
      <c r="E53" s="118">
        <v>8</v>
      </c>
      <c r="F53" s="126">
        <v>6</v>
      </c>
      <c r="G53" s="118">
        <v>23</v>
      </c>
      <c r="H53" s="118">
        <v>31</v>
      </c>
      <c r="I53" s="118">
        <v>39</v>
      </c>
      <c r="J53" s="126">
        <v>31</v>
      </c>
      <c r="K53" s="118">
        <v>138</v>
      </c>
      <c r="L53" s="118">
        <v>183</v>
      </c>
      <c r="M53" s="118">
        <v>185</v>
      </c>
      <c r="N53" s="126">
        <v>168.66666666666666</v>
      </c>
    </row>
    <row r="54" spans="1:14" x14ac:dyDescent="0.2">
      <c r="A54" s="207"/>
      <c r="B54" s="66" t="s">
        <v>138</v>
      </c>
      <c r="C54" s="118">
        <v>6</v>
      </c>
      <c r="D54" s="118">
        <v>10</v>
      </c>
      <c r="E54" s="118">
        <v>17</v>
      </c>
      <c r="F54" s="126">
        <v>11</v>
      </c>
      <c r="G54" s="118">
        <v>27</v>
      </c>
      <c r="H54" s="118">
        <v>38</v>
      </c>
      <c r="I54" s="118">
        <v>79</v>
      </c>
      <c r="J54" s="126">
        <v>48</v>
      </c>
      <c r="K54" s="118">
        <v>176</v>
      </c>
      <c r="L54" s="118">
        <v>172</v>
      </c>
      <c r="M54" s="118">
        <v>350</v>
      </c>
      <c r="N54" s="126">
        <v>232.66666666666666</v>
      </c>
    </row>
    <row r="55" spans="1:14" ht="15" customHeight="1" x14ac:dyDescent="0.2">
      <c r="A55" s="207"/>
      <c r="B55" s="66" t="s">
        <v>139</v>
      </c>
      <c r="C55" s="118">
        <v>24</v>
      </c>
      <c r="D55" s="118">
        <v>22</v>
      </c>
      <c r="E55" s="118">
        <v>23</v>
      </c>
      <c r="F55" s="126">
        <v>23</v>
      </c>
      <c r="G55" s="118">
        <v>69</v>
      </c>
      <c r="H55" s="118">
        <v>82</v>
      </c>
      <c r="I55" s="118">
        <v>79</v>
      </c>
      <c r="J55" s="126">
        <v>76.666666666666671</v>
      </c>
      <c r="K55" s="118">
        <v>291</v>
      </c>
      <c r="L55" s="118">
        <v>377</v>
      </c>
      <c r="M55" s="118">
        <v>395</v>
      </c>
      <c r="N55" s="126">
        <v>354.33333333333331</v>
      </c>
    </row>
    <row r="56" spans="1:14" ht="15" customHeight="1" x14ac:dyDescent="0.2">
      <c r="A56" s="207"/>
      <c r="B56" s="66" t="s">
        <v>140</v>
      </c>
      <c r="C56" s="118">
        <v>33</v>
      </c>
      <c r="D56" s="118">
        <v>39</v>
      </c>
      <c r="E56" s="118">
        <v>48</v>
      </c>
      <c r="F56" s="126">
        <v>40</v>
      </c>
      <c r="G56" s="118">
        <v>119</v>
      </c>
      <c r="H56" s="118">
        <v>151</v>
      </c>
      <c r="I56" s="118">
        <v>197</v>
      </c>
      <c r="J56" s="126">
        <v>155.66666666666666</v>
      </c>
      <c r="K56" s="118">
        <v>605</v>
      </c>
      <c r="L56" s="118">
        <v>732</v>
      </c>
      <c r="M56" s="118">
        <v>930</v>
      </c>
      <c r="N56" s="126">
        <v>755.66666666666663</v>
      </c>
    </row>
    <row r="57" spans="1:14" ht="15" customHeight="1" x14ac:dyDescent="0.2">
      <c r="A57" s="207" t="s">
        <v>142</v>
      </c>
      <c r="B57" s="66" t="s">
        <v>137</v>
      </c>
      <c r="C57" s="127">
        <v>0.66666666666666663</v>
      </c>
      <c r="D57" s="127">
        <v>0.2857142857142857</v>
      </c>
      <c r="E57" s="127">
        <v>0.25</v>
      </c>
      <c r="F57" s="128">
        <v>0.40079365079365076</v>
      </c>
      <c r="G57" s="127">
        <v>0.22580645161290322</v>
      </c>
      <c r="H57" s="127">
        <v>0.32258064516129031</v>
      </c>
      <c r="I57" s="127">
        <v>0.38461538461538464</v>
      </c>
      <c r="J57" s="128">
        <v>0.31100082712985938</v>
      </c>
      <c r="K57" s="127">
        <v>0.31159420289855072</v>
      </c>
      <c r="L57" s="127">
        <v>0.34972677595628415</v>
      </c>
      <c r="M57" s="127">
        <v>0.32972972972972975</v>
      </c>
      <c r="N57" s="128">
        <v>0.33035023619485487</v>
      </c>
    </row>
    <row r="58" spans="1:14" x14ac:dyDescent="0.2">
      <c r="A58" s="208"/>
      <c r="B58" s="66" t="s">
        <v>138</v>
      </c>
      <c r="C58" s="129">
        <v>0.33333333333333331</v>
      </c>
      <c r="D58" s="129">
        <v>0.1</v>
      </c>
      <c r="E58" s="129">
        <v>0.11764705882352941</v>
      </c>
      <c r="F58" s="128">
        <v>0.18366013071895426</v>
      </c>
      <c r="G58" s="129">
        <v>0</v>
      </c>
      <c r="H58" s="129">
        <v>0.15789473684210525</v>
      </c>
      <c r="I58" s="129">
        <v>0.17721518987341772</v>
      </c>
      <c r="J58" s="128">
        <v>0.11170330890517433</v>
      </c>
      <c r="K58" s="129">
        <v>0.15909090909090909</v>
      </c>
      <c r="L58" s="129">
        <v>0.16279069767441862</v>
      </c>
      <c r="M58" s="129">
        <v>0.17142857142857143</v>
      </c>
      <c r="N58" s="128">
        <v>0.16443672606463305</v>
      </c>
    </row>
    <row r="59" spans="1:14" ht="15" customHeight="1" x14ac:dyDescent="0.2">
      <c r="A59" s="208"/>
      <c r="B59" s="66" t="s">
        <v>139</v>
      </c>
      <c r="C59" s="129">
        <v>4.1666666666666664E-2</v>
      </c>
      <c r="D59" s="129">
        <v>0</v>
      </c>
      <c r="E59" s="129">
        <v>0.2608695652173913</v>
      </c>
      <c r="F59" s="128">
        <v>0.10084541062801933</v>
      </c>
      <c r="G59" s="129">
        <v>2.8571428571428571E-2</v>
      </c>
      <c r="H59" s="129">
        <v>7.3170731707317069E-2</v>
      </c>
      <c r="I59" s="129">
        <v>0.24050632911392406</v>
      </c>
      <c r="J59" s="128">
        <v>0.11408282979755657</v>
      </c>
      <c r="K59" s="129">
        <v>6.1855670103092786E-2</v>
      </c>
      <c r="L59" s="129">
        <v>8.7533156498673742E-2</v>
      </c>
      <c r="M59" s="129">
        <v>9.6202531645569619E-2</v>
      </c>
      <c r="N59" s="128">
        <v>8.1863786082445378E-2</v>
      </c>
    </row>
    <row r="60" spans="1:14" x14ac:dyDescent="0.2">
      <c r="A60" s="208"/>
      <c r="B60" s="66" t="s">
        <v>140</v>
      </c>
      <c r="C60" s="129">
        <v>0.15151515151515152</v>
      </c>
      <c r="D60" s="129">
        <v>7.6923076923076927E-2</v>
      </c>
      <c r="E60" s="129">
        <v>0.20833333333333334</v>
      </c>
      <c r="F60" s="128">
        <v>0.14559052059052061</v>
      </c>
      <c r="G60" s="129">
        <v>7.8431372549019607E-2</v>
      </c>
      <c r="H60" s="129">
        <v>0.14569536423841059</v>
      </c>
      <c r="I60" s="129">
        <v>0.24365482233502539</v>
      </c>
      <c r="J60" s="128">
        <v>0.15592718637415184</v>
      </c>
      <c r="K60" s="129">
        <v>0.14710743801652892</v>
      </c>
      <c r="L60" s="129">
        <v>0.17076502732240437</v>
      </c>
      <c r="M60" s="129">
        <v>0.17096774193548386</v>
      </c>
      <c r="N60" s="128">
        <v>0.16294673575813906</v>
      </c>
    </row>
    <row r="61" spans="1:14" x14ac:dyDescent="0.2">
      <c r="A61" s="155"/>
      <c r="B61" s="66"/>
      <c r="C61" s="129"/>
      <c r="D61" s="129"/>
      <c r="E61" s="129"/>
      <c r="F61" s="128"/>
      <c r="G61" s="129"/>
      <c r="H61" s="129"/>
      <c r="I61" s="129"/>
      <c r="J61" s="128"/>
      <c r="K61" s="129"/>
      <c r="L61" s="129"/>
      <c r="M61" s="129"/>
      <c r="N61" s="128"/>
    </row>
    <row r="62" spans="1:14" x14ac:dyDescent="0.2">
      <c r="A62" s="155"/>
      <c r="B62" s="66"/>
      <c r="C62" s="129"/>
      <c r="D62" s="129"/>
      <c r="E62" s="129"/>
      <c r="F62" s="128"/>
      <c r="G62" s="129"/>
      <c r="H62" s="129"/>
      <c r="I62" s="129"/>
      <c r="J62" s="128"/>
      <c r="K62" s="129"/>
      <c r="L62" s="129"/>
      <c r="M62" s="129"/>
      <c r="N62" s="128"/>
    </row>
    <row r="63" spans="1:14" x14ac:dyDescent="0.2">
      <c r="A63" s="155"/>
      <c r="B63" s="66"/>
      <c r="C63" s="129"/>
      <c r="D63" s="129"/>
      <c r="E63" s="129"/>
      <c r="F63" s="128"/>
      <c r="G63" s="129"/>
      <c r="H63" s="129"/>
      <c r="I63" s="129"/>
      <c r="J63" s="128"/>
      <c r="K63" s="129"/>
      <c r="L63" s="129"/>
      <c r="M63" s="129"/>
      <c r="N63" s="128"/>
    </row>
    <row r="64" spans="1:14" x14ac:dyDescent="0.2">
      <c r="A64" s="155"/>
      <c r="B64" s="66"/>
      <c r="C64" s="129"/>
      <c r="D64" s="129"/>
      <c r="E64" s="129"/>
      <c r="F64" s="128"/>
      <c r="G64" s="129"/>
      <c r="H64" s="129"/>
      <c r="I64" s="129"/>
      <c r="J64" s="128"/>
      <c r="K64" s="129"/>
      <c r="L64" s="129"/>
      <c r="M64" s="129"/>
      <c r="N64" s="128"/>
    </row>
    <row r="65" spans="1:14" x14ac:dyDescent="0.2">
      <c r="A65" s="155"/>
      <c r="B65" s="66"/>
      <c r="C65" s="129"/>
      <c r="D65" s="129"/>
      <c r="E65" s="129"/>
      <c r="F65" s="128"/>
      <c r="G65" s="129"/>
      <c r="H65" s="129"/>
      <c r="I65" s="129"/>
      <c r="J65" s="128"/>
      <c r="K65" s="129"/>
      <c r="L65" s="129"/>
      <c r="M65" s="129"/>
      <c r="N65" s="128"/>
    </row>
    <row r="67" spans="1:14" x14ac:dyDescent="0.2">
      <c r="A67" s="121" t="s">
        <v>143</v>
      </c>
    </row>
    <row r="68" spans="1:14" x14ac:dyDescent="0.2">
      <c r="A68" s="4" t="s">
        <v>144</v>
      </c>
      <c r="B68" s="4" t="s">
        <v>145</v>
      </c>
      <c r="C68" s="4" t="s">
        <v>146</v>
      </c>
      <c r="D68" s="4" t="s">
        <v>147</v>
      </c>
      <c r="E68" s="4" t="s">
        <v>148</v>
      </c>
    </row>
    <row r="69" spans="1:14" x14ac:dyDescent="0.2">
      <c r="A69" s="4" t="s">
        <v>149</v>
      </c>
      <c r="B69" s="27" t="s">
        <v>150</v>
      </c>
      <c r="C69" s="130">
        <v>0.5</v>
      </c>
      <c r="D69" s="130">
        <v>0.67647058823529416</v>
      </c>
      <c r="E69" s="130">
        <v>0.8</v>
      </c>
    </row>
    <row r="70" spans="1:14" x14ac:dyDescent="0.2">
      <c r="A70" s="4" t="s">
        <v>149</v>
      </c>
      <c r="B70" s="27" t="s">
        <v>151</v>
      </c>
      <c r="C70" s="130">
        <v>0.90909090909090906</v>
      </c>
      <c r="D70" s="130">
        <v>0.91176470588235292</v>
      </c>
      <c r="E70" s="130">
        <v>0.92500000000000004</v>
      </c>
    </row>
    <row r="71" spans="1:14" x14ac:dyDescent="0.2">
      <c r="A71" s="4" t="s">
        <v>152</v>
      </c>
      <c r="B71" s="27" t="s">
        <v>150</v>
      </c>
      <c r="C71" s="130">
        <v>0.69902912621359226</v>
      </c>
      <c r="D71" s="130">
        <v>0.77500000000000002</v>
      </c>
      <c r="E71" s="130">
        <v>0.76687116564417179</v>
      </c>
    </row>
    <row r="72" spans="1:14" x14ac:dyDescent="0.2">
      <c r="A72" s="4" t="s">
        <v>152</v>
      </c>
      <c r="B72" s="27" t="s">
        <v>151</v>
      </c>
      <c r="C72" s="130">
        <v>0.90291262135922334</v>
      </c>
      <c r="D72" s="130">
        <v>0.90833333333333333</v>
      </c>
      <c r="E72" s="130">
        <v>0.92024539877300615</v>
      </c>
    </row>
    <row r="73" spans="1:14" x14ac:dyDescent="0.2">
      <c r="A73" s="4" t="s">
        <v>87</v>
      </c>
      <c r="B73" s="27" t="s">
        <v>150</v>
      </c>
      <c r="C73" s="130">
        <v>0.66792452830188676</v>
      </c>
      <c r="D73" s="130">
        <v>0.68457538994800693</v>
      </c>
      <c r="E73" s="130">
        <v>0.6837944664031621</v>
      </c>
    </row>
    <row r="74" spans="1:14" x14ac:dyDescent="0.2">
      <c r="A74" s="4" t="s">
        <v>87</v>
      </c>
      <c r="B74" s="27" t="s">
        <v>151</v>
      </c>
      <c r="C74" s="130">
        <v>0.88490566037735852</v>
      </c>
      <c r="D74" s="130">
        <v>0.8890814558058926</v>
      </c>
      <c r="E74" s="130">
        <v>0.89855072463768115</v>
      </c>
    </row>
    <row r="75" spans="1:14" x14ac:dyDescent="0.2">
      <c r="C75" s="130"/>
      <c r="D75" s="130"/>
      <c r="E75" s="130"/>
    </row>
    <row r="77" spans="1:14" x14ac:dyDescent="0.2">
      <c r="B77" s="205" t="s">
        <v>85</v>
      </c>
      <c r="C77" s="205"/>
      <c r="D77" s="205"/>
      <c r="E77" s="205" t="s">
        <v>86</v>
      </c>
      <c r="F77" s="205"/>
      <c r="G77" s="205"/>
      <c r="H77" s="205" t="s">
        <v>87</v>
      </c>
      <c r="I77" s="205"/>
      <c r="J77" s="205"/>
    </row>
    <row r="78" spans="1:14" x14ac:dyDescent="0.2">
      <c r="A78" s="131" t="s">
        <v>153</v>
      </c>
      <c r="B78" s="153" t="s">
        <v>146</v>
      </c>
      <c r="C78" s="153" t="s">
        <v>147</v>
      </c>
      <c r="D78" s="153" t="s">
        <v>148</v>
      </c>
      <c r="E78" s="153" t="s">
        <v>146</v>
      </c>
      <c r="F78" s="153" t="s">
        <v>147</v>
      </c>
      <c r="G78" s="153" t="s">
        <v>148</v>
      </c>
      <c r="H78" s="153" t="s">
        <v>146</v>
      </c>
      <c r="I78" s="153" t="s">
        <v>147</v>
      </c>
      <c r="J78" s="153" t="s">
        <v>148</v>
      </c>
    </row>
    <row r="79" spans="1:14" x14ac:dyDescent="0.2">
      <c r="A79" s="27" t="s">
        <v>154</v>
      </c>
      <c r="B79" s="132">
        <v>11</v>
      </c>
      <c r="C79" s="132">
        <v>23</v>
      </c>
      <c r="D79" s="132">
        <v>32</v>
      </c>
      <c r="E79" s="132">
        <v>72</v>
      </c>
      <c r="F79" s="132">
        <v>93</v>
      </c>
      <c r="G79" s="132">
        <v>125</v>
      </c>
      <c r="H79" s="132">
        <v>354</v>
      </c>
      <c r="I79" s="132">
        <v>395</v>
      </c>
      <c r="J79" s="132">
        <v>519</v>
      </c>
    </row>
    <row r="80" spans="1:14" x14ac:dyDescent="0.2">
      <c r="A80" s="27" t="s">
        <v>155</v>
      </c>
      <c r="B80" s="132">
        <v>20</v>
      </c>
      <c r="C80" s="132">
        <v>31</v>
      </c>
      <c r="D80" s="132">
        <v>37</v>
      </c>
      <c r="E80" s="132">
        <v>93</v>
      </c>
      <c r="F80" s="132">
        <v>109</v>
      </c>
      <c r="G80" s="132">
        <v>150</v>
      </c>
      <c r="H80" s="132">
        <v>469</v>
      </c>
      <c r="I80" s="132">
        <v>513</v>
      </c>
      <c r="J80" s="132">
        <v>682</v>
      </c>
    </row>
    <row r="81" spans="1:10" x14ac:dyDescent="0.2">
      <c r="A81" s="27" t="s">
        <v>156</v>
      </c>
      <c r="B81" s="132">
        <v>22</v>
      </c>
      <c r="C81" s="132">
        <v>34</v>
      </c>
      <c r="D81" s="132">
        <v>40</v>
      </c>
      <c r="E81" s="132">
        <v>103</v>
      </c>
      <c r="F81" s="132">
        <v>120</v>
      </c>
      <c r="G81" s="132">
        <v>163</v>
      </c>
      <c r="H81" s="132">
        <v>530</v>
      </c>
      <c r="I81" s="132">
        <v>577</v>
      </c>
      <c r="J81" s="132">
        <v>759</v>
      </c>
    </row>
    <row r="82" spans="1:10" x14ac:dyDescent="0.2">
      <c r="A82" s="27" t="s">
        <v>157</v>
      </c>
      <c r="B82" s="104">
        <v>0.5</v>
      </c>
      <c r="C82" s="104">
        <v>0.67647058823529416</v>
      </c>
      <c r="D82" s="104">
        <v>0.8</v>
      </c>
      <c r="E82" s="104">
        <v>0.69902912621359226</v>
      </c>
      <c r="F82" s="104">
        <v>0.77500000000000002</v>
      </c>
      <c r="G82" s="104">
        <v>0.76687116564417179</v>
      </c>
      <c r="H82" s="104">
        <v>0.66792452830188676</v>
      </c>
      <c r="I82" s="104">
        <v>0.68457538994800693</v>
      </c>
      <c r="J82" s="104">
        <v>0.6837944664031621</v>
      </c>
    </row>
    <row r="83" spans="1:10" x14ac:dyDescent="0.2">
      <c r="A83" s="27" t="s">
        <v>158</v>
      </c>
      <c r="B83" s="104">
        <v>0.90909090909090906</v>
      </c>
      <c r="C83" s="104">
        <v>0.91176470588235292</v>
      </c>
      <c r="D83" s="104">
        <v>0.92500000000000004</v>
      </c>
      <c r="E83" s="104">
        <v>0.90291262135922334</v>
      </c>
      <c r="F83" s="104">
        <v>0.90833333333333333</v>
      </c>
      <c r="G83" s="104">
        <v>0.92024539877300615</v>
      </c>
      <c r="H83" s="104">
        <v>0.88490566037735852</v>
      </c>
      <c r="I83" s="104">
        <v>0.8890814558058926</v>
      </c>
      <c r="J83" s="104">
        <v>0.89855072463768115</v>
      </c>
    </row>
    <row r="84" spans="1:10" x14ac:dyDescent="0.2">
      <c r="A84" s="27"/>
      <c r="B84" s="104"/>
      <c r="C84" s="104"/>
      <c r="D84" s="104"/>
      <c r="E84" s="104"/>
      <c r="F84" s="104"/>
      <c r="G84" s="104"/>
      <c r="H84" s="104"/>
      <c r="I84" s="104"/>
      <c r="J84" s="104"/>
    </row>
    <row r="85" spans="1:10" x14ac:dyDescent="0.2">
      <c r="A85" s="27"/>
      <c r="B85" s="104"/>
      <c r="C85" s="104"/>
      <c r="D85" s="104"/>
      <c r="E85" s="104"/>
      <c r="F85" s="104"/>
      <c r="G85" s="104"/>
      <c r="H85" s="104"/>
      <c r="I85" s="104"/>
      <c r="J85" s="104"/>
    </row>
    <row r="86" spans="1:10" x14ac:dyDescent="0.2">
      <c r="A86" s="27"/>
      <c r="B86" s="104"/>
      <c r="C86" s="104"/>
      <c r="D86" s="104"/>
      <c r="E86" s="104"/>
      <c r="F86" s="104"/>
      <c r="G86" s="104"/>
      <c r="H86" s="104"/>
      <c r="I86" s="104"/>
      <c r="J86" s="104"/>
    </row>
    <row r="87" spans="1:10" x14ac:dyDescent="0.2">
      <c r="D87" s="33"/>
    </row>
    <row r="88" spans="1:10" x14ac:dyDescent="0.2">
      <c r="A88" s="121" t="s">
        <v>159</v>
      </c>
    </row>
    <row r="89" spans="1:10" x14ac:dyDescent="0.2">
      <c r="A89" s="4" t="s">
        <v>144</v>
      </c>
      <c r="B89" s="4" t="s">
        <v>145</v>
      </c>
      <c r="C89" s="4" t="s">
        <v>160</v>
      </c>
      <c r="D89" s="4" t="s">
        <v>161</v>
      </c>
      <c r="E89" s="4" t="s">
        <v>162</v>
      </c>
    </row>
    <row r="90" spans="1:10" x14ac:dyDescent="0.2">
      <c r="A90" s="4" t="s">
        <v>85</v>
      </c>
      <c r="B90" s="4" t="s">
        <v>163</v>
      </c>
      <c r="C90" s="130">
        <v>0.32718696397941682</v>
      </c>
      <c r="D90" s="130">
        <v>0.37442732194918782</v>
      </c>
      <c r="E90" s="130">
        <v>0.40567484662576686</v>
      </c>
    </row>
    <row r="91" spans="1:10" x14ac:dyDescent="0.2">
      <c r="A91" s="4" t="s">
        <v>85</v>
      </c>
      <c r="B91" s="4" t="s">
        <v>164</v>
      </c>
      <c r="C91" s="130">
        <v>0.76243567753001718</v>
      </c>
      <c r="D91" s="130">
        <v>0.77634319033735943</v>
      </c>
      <c r="E91" s="130">
        <v>0.79064417177914104</v>
      </c>
    </row>
    <row r="92" spans="1:10" x14ac:dyDescent="0.2">
      <c r="A92" s="4" t="s">
        <v>86</v>
      </c>
      <c r="B92" s="4" t="s">
        <v>163</v>
      </c>
      <c r="C92" s="130">
        <v>0.2578125</v>
      </c>
      <c r="D92" s="130">
        <v>0.28384835935011149</v>
      </c>
      <c r="E92" s="130">
        <v>0.29792284866468843</v>
      </c>
    </row>
    <row r="93" spans="1:10" x14ac:dyDescent="0.2">
      <c r="A93" s="4" t="s">
        <v>86</v>
      </c>
      <c r="B93" s="4" t="s">
        <v>164</v>
      </c>
      <c r="C93" s="130">
        <v>0.70865885416666674</v>
      </c>
      <c r="D93" s="130">
        <v>0.72459381968779857</v>
      </c>
      <c r="E93" s="130">
        <v>0.72997032640949555</v>
      </c>
    </row>
    <row r="94" spans="1:10" x14ac:dyDescent="0.2">
      <c r="A94" s="4" t="s">
        <v>87</v>
      </c>
      <c r="B94" s="4" t="s">
        <v>163</v>
      </c>
      <c r="C94" s="130">
        <v>0.23486074677680416</v>
      </c>
      <c r="D94" s="130">
        <v>0.25451611223905463</v>
      </c>
      <c r="E94" s="130">
        <v>0.25781364636830523</v>
      </c>
    </row>
    <row r="95" spans="1:10" x14ac:dyDescent="0.2">
      <c r="A95" s="4" t="s">
        <v>87</v>
      </c>
      <c r="B95" s="4" t="s">
        <v>164</v>
      </c>
      <c r="C95" s="130">
        <v>0.65451805547803765</v>
      </c>
      <c r="D95" s="130">
        <v>0.66786402207298656</v>
      </c>
      <c r="E95" s="130">
        <v>0.66392761066275374</v>
      </c>
    </row>
    <row r="96" spans="1:10" x14ac:dyDescent="0.2">
      <c r="C96" s="130"/>
      <c r="D96" s="130"/>
      <c r="E96" s="130"/>
    </row>
    <row r="98" spans="1:10" x14ac:dyDescent="0.2">
      <c r="A98" s="121" t="s">
        <v>165</v>
      </c>
    </row>
    <row r="99" spans="1:10" x14ac:dyDescent="0.2">
      <c r="A99" s="122"/>
      <c r="B99" s="205" t="s">
        <v>85</v>
      </c>
      <c r="C99" s="205"/>
      <c r="D99" s="205"/>
      <c r="E99" s="205" t="s">
        <v>86</v>
      </c>
      <c r="F99" s="205"/>
      <c r="G99" s="205"/>
      <c r="H99" s="205" t="s">
        <v>87</v>
      </c>
      <c r="I99" s="205"/>
      <c r="J99" s="205"/>
    </row>
    <row r="100" spans="1:10" x14ac:dyDescent="0.2">
      <c r="A100" s="133" t="s">
        <v>153</v>
      </c>
      <c r="B100" s="153" t="s">
        <v>146</v>
      </c>
      <c r="C100" s="153" t="s">
        <v>147</v>
      </c>
      <c r="D100" s="153" t="s">
        <v>148</v>
      </c>
      <c r="E100" s="153" t="s">
        <v>146</v>
      </c>
      <c r="F100" s="153" t="s">
        <v>147</v>
      </c>
      <c r="G100" s="153" t="s">
        <v>148</v>
      </c>
      <c r="H100" s="153" t="s">
        <v>146</v>
      </c>
      <c r="I100" s="153" t="s">
        <v>147</v>
      </c>
      <c r="J100" s="153" t="s">
        <v>148</v>
      </c>
    </row>
    <row r="101" spans="1:10" x14ac:dyDescent="0.2">
      <c r="A101" s="27" t="s">
        <v>166</v>
      </c>
      <c r="B101" s="132" t="s">
        <v>59</v>
      </c>
      <c r="C101" s="132" t="s">
        <v>59</v>
      </c>
      <c r="D101" s="132" t="s">
        <v>59</v>
      </c>
      <c r="E101" s="132" t="s">
        <v>59</v>
      </c>
      <c r="F101" s="132" t="s">
        <v>59</v>
      </c>
      <c r="G101" s="132" t="s">
        <v>59</v>
      </c>
      <c r="H101" s="132" t="s">
        <v>59</v>
      </c>
      <c r="I101" s="132" t="s">
        <v>59</v>
      </c>
      <c r="J101" s="132" t="s">
        <v>59</v>
      </c>
    </row>
    <row r="102" spans="1:10" x14ac:dyDescent="0.2">
      <c r="A102" s="27" t="s">
        <v>167</v>
      </c>
      <c r="B102" s="132" t="s">
        <v>59</v>
      </c>
      <c r="C102" s="132" t="s">
        <v>59</v>
      </c>
      <c r="D102" s="132" t="s">
        <v>59</v>
      </c>
      <c r="E102" s="132" t="s">
        <v>59</v>
      </c>
      <c r="F102" s="132" t="s">
        <v>59</v>
      </c>
      <c r="G102" s="132" t="s">
        <v>59</v>
      </c>
      <c r="H102" s="132" t="s">
        <v>59</v>
      </c>
      <c r="I102" s="132" t="s">
        <v>59</v>
      </c>
      <c r="J102" s="132" t="s">
        <v>59</v>
      </c>
    </row>
    <row r="103" spans="1:10" x14ac:dyDescent="0.2">
      <c r="A103" s="27" t="s">
        <v>168</v>
      </c>
      <c r="B103" s="132" t="s">
        <v>59</v>
      </c>
      <c r="C103" s="132" t="s">
        <v>59</v>
      </c>
      <c r="D103" s="132" t="s">
        <v>59</v>
      </c>
      <c r="E103" s="132" t="s">
        <v>59</v>
      </c>
      <c r="F103" s="132" t="s">
        <v>59</v>
      </c>
      <c r="G103" s="132" t="s">
        <v>59</v>
      </c>
      <c r="H103" s="132" t="s">
        <v>59</v>
      </c>
      <c r="I103" s="132" t="s">
        <v>59</v>
      </c>
      <c r="J103" s="132" t="s">
        <v>59</v>
      </c>
    </row>
    <row r="104" spans="1:10" x14ac:dyDescent="0.2">
      <c r="A104" s="27" t="s">
        <v>169</v>
      </c>
      <c r="B104" s="104" t="s">
        <v>59</v>
      </c>
      <c r="C104" s="104" t="s">
        <v>59</v>
      </c>
      <c r="D104" s="104" t="s">
        <v>59</v>
      </c>
      <c r="E104" s="104" t="s">
        <v>59</v>
      </c>
      <c r="F104" s="104" t="s">
        <v>59</v>
      </c>
      <c r="G104" s="104" t="s">
        <v>59</v>
      </c>
      <c r="H104" s="104" t="s">
        <v>59</v>
      </c>
      <c r="I104" s="104" t="s">
        <v>59</v>
      </c>
      <c r="J104" s="104" t="s">
        <v>59</v>
      </c>
    </row>
    <row r="105" spans="1:10" x14ac:dyDescent="0.2">
      <c r="A105" s="27" t="s">
        <v>170</v>
      </c>
      <c r="B105" s="104" t="s">
        <v>59</v>
      </c>
      <c r="C105" s="104" t="s">
        <v>59</v>
      </c>
      <c r="D105" s="104" t="s">
        <v>59</v>
      </c>
      <c r="E105" s="104" t="s">
        <v>59</v>
      </c>
      <c r="F105" s="104" t="s">
        <v>59</v>
      </c>
      <c r="G105" s="104" t="s">
        <v>59</v>
      </c>
      <c r="H105" s="104" t="s">
        <v>59</v>
      </c>
      <c r="I105" s="104" t="s">
        <v>59</v>
      </c>
      <c r="J105" s="104" t="s">
        <v>59</v>
      </c>
    </row>
    <row r="108" spans="1:10" x14ac:dyDescent="0.2">
      <c r="A108" s="121"/>
    </row>
    <row r="109" spans="1:10" x14ac:dyDescent="0.2">
      <c r="A109" s="3"/>
      <c r="B109" s="206"/>
      <c r="C109" s="206"/>
      <c r="D109" s="206"/>
      <c r="E109" s="205"/>
      <c r="F109" s="205"/>
      <c r="G109" s="205"/>
      <c r="H109" s="205"/>
      <c r="I109" s="205"/>
      <c r="J109" s="205"/>
    </row>
    <row r="110" spans="1:10" x14ac:dyDescent="0.2">
      <c r="A110" s="102"/>
      <c r="B110" s="156"/>
      <c r="C110" s="156"/>
      <c r="D110" s="157"/>
      <c r="E110" s="156"/>
      <c r="F110" s="156"/>
      <c r="G110" s="157"/>
      <c r="H110" s="156"/>
      <c r="I110" s="156"/>
      <c r="J110" s="157"/>
    </row>
    <row r="111" spans="1:10" x14ac:dyDescent="0.2">
      <c r="A111" s="154"/>
      <c r="B111" s="118"/>
      <c r="C111" s="118"/>
      <c r="D111" s="118"/>
      <c r="E111" s="118"/>
      <c r="F111" s="118"/>
      <c r="G111" s="118"/>
      <c r="H111" s="118"/>
      <c r="I111" s="118"/>
      <c r="J111" s="118"/>
    </row>
    <row r="112" spans="1:10" x14ac:dyDescent="0.2">
      <c r="A112" s="154"/>
      <c r="B112" s="118"/>
      <c r="C112" s="118"/>
      <c r="D112" s="118"/>
      <c r="E112" s="118"/>
      <c r="F112" s="118"/>
      <c r="G112" s="118"/>
      <c r="H112" s="118"/>
      <c r="I112" s="118"/>
      <c r="J112" s="118"/>
    </row>
    <row r="113" spans="1:13" x14ac:dyDescent="0.2">
      <c r="A113" s="154"/>
      <c r="B113" s="118"/>
      <c r="C113" s="118"/>
      <c r="D113" s="118"/>
      <c r="E113" s="118"/>
      <c r="F113" s="118"/>
      <c r="G113" s="118"/>
      <c r="H113" s="118"/>
      <c r="I113" s="118"/>
      <c r="J113" s="118"/>
    </row>
    <row r="116" spans="1:13" x14ac:dyDescent="0.2">
      <c r="A116" s="121" t="s">
        <v>171</v>
      </c>
    </row>
    <row r="117" spans="1:13" x14ac:dyDescent="0.2">
      <c r="B117" s="204" t="s">
        <v>85</v>
      </c>
      <c r="C117" s="204"/>
      <c r="D117" s="204"/>
      <c r="E117" s="204"/>
      <c r="F117" s="204" t="s">
        <v>86</v>
      </c>
      <c r="G117" s="204"/>
      <c r="H117" s="204"/>
      <c r="I117" s="204"/>
      <c r="J117" s="204" t="s">
        <v>87</v>
      </c>
      <c r="K117" s="204"/>
      <c r="L117" s="204"/>
      <c r="M117" s="204"/>
    </row>
    <row r="118" spans="1:13" s="24" customFormat="1" ht="38.25" x14ac:dyDescent="0.25">
      <c r="A118" s="102" t="s">
        <v>88</v>
      </c>
      <c r="B118" s="156">
        <v>2017</v>
      </c>
      <c r="C118" s="156">
        <v>2018</v>
      </c>
      <c r="D118" s="156">
        <v>2019</v>
      </c>
      <c r="E118" s="125" t="s">
        <v>135</v>
      </c>
      <c r="F118" s="156">
        <v>2017</v>
      </c>
      <c r="G118" s="156">
        <v>2018</v>
      </c>
      <c r="H118" s="156">
        <v>2019</v>
      </c>
      <c r="I118" s="125" t="s">
        <v>135</v>
      </c>
      <c r="J118" s="156">
        <v>2017</v>
      </c>
      <c r="K118" s="156">
        <v>2018</v>
      </c>
      <c r="L118" s="156">
        <v>2019</v>
      </c>
      <c r="M118" s="125" t="s">
        <v>135</v>
      </c>
    </row>
    <row r="119" spans="1:13" x14ac:dyDescent="0.2">
      <c r="A119" s="27" t="s">
        <v>172</v>
      </c>
      <c r="B119" s="118">
        <v>2123538.31</v>
      </c>
      <c r="C119" s="118">
        <v>6931887.1699999999</v>
      </c>
      <c r="D119" s="118">
        <v>1358114.36</v>
      </c>
      <c r="E119" s="118">
        <v>3471179.9466666668</v>
      </c>
      <c r="F119" s="118">
        <v>7687761.8600000003</v>
      </c>
      <c r="G119" s="118">
        <v>13328114.689999999</v>
      </c>
      <c r="H119" s="118">
        <v>5397163.0899999999</v>
      </c>
      <c r="I119" s="118">
        <v>8804346.5466666669</v>
      </c>
      <c r="J119" s="118">
        <v>38736842.280000009</v>
      </c>
      <c r="K119" s="118">
        <v>53359042.309999973</v>
      </c>
      <c r="L119" s="118">
        <v>44994364.359999999</v>
      </c>
      <c r="M119" s="118">
        <v>45696749.649999999</v>
      </c>
    </row>
    <row r="120" spans="1:13" x14ac:dyDescent="0.2">
      <c r="A120" s="27" t="s">
        <v>173</v>
      </c>
      <c r="B120" s="118">
        <v>36624.9</v>
      </c>
      <c r="C120" s="118">
        <v>223561.99</v>
      </c>
      <c r="D120" s="118">
        <v>899632.21</v>
      </c>
      <c r="E120" s="118">
        <v>386606.36666666664</v>
      </c>
      <c r="F120" s="118">
        <v>1722453.53</v>
      </c>
      <c r="G120" s="118">
        <v>2107679.63</v>
      </c>
      <c r="H120" s="118">
        <v>5584239.6399999997</v>
      </c>
      <c r="I120" s="118">
        <v>3138124.2666666671</v>
      </c>
      <c r="J120" s="118">
        <v>7099284.6199999992</v>
      </c>
      <c r="K120" s="118">
        <v>35685925.820000023</v>
      </c>
      <c r="L120" s="118">
        <v>39787148.469999999</v>
      </c>
      <c r="M120" s="118">
        <v>27524119.636666674</v>
      </c>
    </row>
    <row r="121" spans="1:13" x14ac:dyDescent="0.2">
      <c r="A121" s="27" t="s">
        <v>174</v>
      </c>
      <c r="B121" s="118">
        <v>2160163.21</v>
      </c>
      <c r="C121" s="118">
        <v>7155449.1600000001</v>
      </c>
      <c r="D121" s="118">
        <v>2257746.5700000003</v>
      </c>
      <c r="E121" s="118">
        <v>3857786.3133333339</v>
      </c>
      <c r="F121" s="118">
        <v>9410215.3900000006</v>
      </c>
      <c r="G121" s="118">
        <v>15435794.32</v>
      </c>
      <c r="H121" s="118">
        <v>10981402.73</v>
      </c>
      <c r="I121" s="118">
        <v>11942470.813333333</v>
      </c>
      <c r="J121" s="118">
        <v>45836126.900000006</v>
      </c>
      <c r="K121" s="118">
        <v>89044968.129999995</v>
      </c>
      <c r="L121" s="118">
        <v>84781512.829999998</v>
      </c>
      <c r="M121" s="118">
        <v>73220869.286666676</v>
      </c>
    </row>
    <row r="122" spans="1:13" x14ac:dyDescent="0.2">
      <c r="A122" s="27" t="s">
        <v>175</v>
      </c>
      <c r="B122" s="118">
        <v>111</v>
      </c>
      <c r="C122" s="118">
        <v>111</v>
      </c>
      <c r="D122" s="118">
        <v>114</v>
      </c>
      <c r="E122" s="118">
        <v>112</v>
      </c>
      <c r="F122" s="118">
        <v>567</v>
      </c>
      <c r="G122" s="118">
        <v>562</v>
      </c>
      <c r="H122" s="118">
        <v>576</v>
      </c>
      <c r="I122" s="118">
        <v>568.33333333333337</v>
      </c>
      <c r="J122" s="118">
        <v>2720</v>
      </c>
      <c r="K122" s="118">
        <v>2743</v>
      </c>
      <c r="L122" s="118">
        <v>2802</v>
      </c>
      <c r="M122" s="118">
        <v>2755</v>
      </c>
    </row>
    <row r="123" spans="1:13" x14ac:dyDescent="0.2">
      <c r="A123" s="27" t="s">
        <v>176</v>
      </c>
      <c r="B123" s="118">
        <v>19460.929819819819</v>
      </c>
      <c r="C123" s="118">
        <v>64463.505945945944</v>
      </c>
      <c r="D123" s="118">
        <v>19804.794473684215</v>
      </c>
      <c r="E123" s="118">
        <v>34576.410079816662</v>
      </c>
      <c r="F123" s="118">
        <v>16596.499805996475</v>
      </c>
      <c r="G123" s="118">
        <v>27465.826192170818</v>
      </c>
      <c r="H123" s="118">
        <v>19064.93529513889</v>
      </c>
      <c r="I123" s="118">
        <v>21042.420431102059</v>
      </c>
      <c r="J123" s="118">
        <v>16851.51724264706</v>
      </c>
      <c r="K123" s="118">
        <v>32462.620535909587</v>
      </c>
      <c r="L123" s="118">
        <v>30257.499225553176</v>
      </c>
      <c r="M123" s="118">
        <v>26523.879001369944</v>
      </c>
    </row>
    <row r="126" spans="1:13" x14ac:dyDescent="0.2">
      <c r="A126" s="101" t="s">
        <v>177</v>
      </c>
    </row>
    <row r="127" spans="1:13" x14ac:dyDescent="0.2">
      <c r="A127" s="4" t="s">
        <v>178</v>
      </c>
      <c r="B127" s="4" t="s">
        <v>85</v>
      </c>
      <c r="C127" s="4" t="s">
        <v>86</v>
      </c>
      <c r="D127" s="4" t="s">
        <v>87</v>
      </c>
    </row>
    <row r="128" spans="1:13" x14ac:dyDescent="0.2">
      <c r="A128" s="4" t="s">
        <v>179</v>
      </c>
      <c r="B128" s="134">
        <v>0.43564356435643564</v>
      </c>
      <c r="C128" s="134">
        <v>0.39648093841642229</v>
      </c>
      <c r="D128" s="134">
        <v>0.33030349714989987</v>
      </c>
    </row>
    <row r="129" spans="1:11" x14ac:dyDescent="0.2">
      <c r="A129" s="4" t="s">
        <v>180</v>
      </c>
      <c r="B129" s="134">
        <v>0.41185185185185186</v>
      </c>
      <c r="C129" s="134">
        <v>0.4121805328983143</v>
      </c>
      <c r="D129" s="134">
        <v>0.35848511130384503</v>
      </c>
    </row>
    <row r="130" spans="1:11" x14ac:dyDescent="0.2">
      <c r="B130" s="134"/>
      <c r="C130" s="134"/>
      <c r="D130" s="134"/>
    </row>
    <row r="131" spans="1:11" x14ac:dyDescent="0.2">
      <c r="B131" s="4">
        <v>2018</v>
      </c>
      <c r="C131" s="4">
        <v>2018</v>
      </c>
      <c r="D131" s="107">
        <v>2018</v>
      </c>
      <c r="E131" s="107">
        <v>2019</v>
      </c>
      <c r="F131" s="107">
        <v>2019</v>
      </c>
      <c r="G131" s="107">
        <v>2019</v>
      </c>
      <c r="H131" s="107"/>
    </row>
    <row r="132" spans="1:11" x14ac:dyDescent="0.2">
      <c r="A132" s="4" t="s">
        <v>181</v>
      </c>
      <c r="B132" s="4" t="s">
        <v>85</v>
      </c>
      <c r="C132" s="4" t="s">
        <v>86</v>
      </c>
      <c r="D132" s="4" t="s">
        <v>87</v>
      </c>
      <c r="E132" s="4" t="s">
        <v>85</v>
      </c>
      <c r="F132" s="4" t="s">
        <v>86</v>
      </c>
      <c r="G132" s="4" t="s">
        <v>87</v>
      </c>
    </row>
    <row r="133" spans="1:11" x14ac:dyDescent="0.2">
      <c r="A133" s="4" t="s">
        <v>182</v>
      </c>
      <c r="B133" s="120">
        <v>67</v>
      </c>
      <c r="C133" s="120">
        <v>676</v>
      </c>
      <c r="D133" s="120">
        <v>2144</v>
      </c>
      <c r="E133" s="120">
        <v>98</v>
      </c>
      <c r="F133" s="120">
        <v>758</v>
      </c>
      <c r="G133" s="120">
        <v>2480</v>
      </c>
      <c r="H133" s="120"/>
    </row>
    <row r="134" spans="1:11" x14ac:dyDescent="0.2">
      <c r="A134" s="4" t="s">
        <v>183</v>
      </c>
      <c r="B134" s="120">
        <v>205</v>
      </c>
      <c r="C134" s="120">
        <v>1705</v>
      </c>
      <c r="D134" s="120">
        <v>6491</v>
      </c>
      <c r="E134" s="120">
        <v>257</v>
      </c>
      <c r="F134" s="120">
        <v>1839</v>
      </c>
      <c r="G134" s="120">
        <v>6918</v>
      </c>
      <c r="H134" s="120"/>
    </row>
    <row r="135" spans="1:11" x14ac:dyDescent="0.2">
      <c r="A135" s="4" t="s">
        <v>184</v>
      </c>
      <c r="B135" s="130">
        <v>0.32682926829268294</v>
      </c>
      <c r="C135" s="130">
        <v>0.39648093841642229</v>
      </c>
      <c r="D135" s="130">
        <v>0.33030349714989987</v>
      </c>
      <c r="E135" s="130">
        <v>0.38132295719844356</v>
      </c>
      <c r="F135" s="130">
        <v>0.4121805328983143</v>
      </c>
      <c r="G135" s="130">
        <v>0.35848511130384503</v>
      </c>
      <c r="H135" s="130"/>
    </row>
    <row r="136" spans="1:11" x14ac:dyDescent="0.2">
      <c r="B136" s="130"/>
      <c r="C136" s="130"/>
      <c r="D136" s="130"/>
      <c r="E136" s="130"/>
      <c r="F136" s="130"/>
      <c r="G136" s="130"/>
      <c r="H136" s="130"/>
    </row>
    <row r="137" spans="1:11" x14ac:dyDescent="0.2">
      <c r="B137" s="130"/>
      <c r="C137" s="130"/>
      <c r="D137" s="130"/>
      <c r="E137" s="130"/>
      <c r="F137" s="130"/>
      <c r="G137" s="130"/>
      <c r="H137" s="130"/>
    </row>
    <row r="138" spans="1:11" x14ac:dyDescent="0.2">
      <c r="B138" s="130"/>
      <c r="C138" s="130"/>
      <c r="D138" s="130"/>
      <c r="E138" s="130"/>
      <c r="F138" s="130"/>
      <c r="G138" s="130"/>
      <c r="H138" s="130"/>
    </row>
    <row r="140" spans="1:11" x14ac:dyDescent="0.2">
      <c r="A140" s="101" t="s">
        <v>185</v>
      </c>
      <c r="B140" s="203" t="s">
        <v>186</v>
      </c>
      <c r="C140" s="203"/>
      <c r="D140" s="203"/>
      <c r="E140" s="203"/>
      <c r="F140" s="203"/>
      <c r="G140" s="203" t="s">
        <v>187</v>
      </c>
      <c r="H140" s="203"/>
      <c r="I140" s="203"/>
      <c r="J140" s="203"/>
      <c r="K140" s="203"/>
    </row>
    <row r="141" spans="1:11" x14ac:dyDescent="0.2">
      <c r="A141" s="107" t="s">
        <v>188</v>
      </c>
      <c r="B141" s="107" t="s">
        <v>189</v>
      </c>
      <c r="C141" s="107" t="s">
        <v>190</v>
      </c>
      <c r="D141" s="107" t="s">
        <v>191</v>
      </c>
      <c r="E141" s="107" t="s">
        <v>192</v>
      </c>
      <c r="F141" s="107" t="s">
        <v>193</v>
      </c>
      <c r="G141" s="107" t="s">
        <v>189</v>
      </c>
      <c r="H141" s="107" t="s">
        <v>190</v>
      </c>
      <c r="I141" s="107" t="s">
        <v>191</v>
      </c>
      <c r="J141" s="107" t="s">
        <v>192</v>
      </c>
      <c r="K141" s="107" t="s">
        <v>193</v>
      </c>
    </row>
    <row r="142" spans="1:11" x14ac:dyDescent="0.2">
      <c r="A142" s="4" t="s">
        <v>194</v>
      </c>
      <c r="B142" s="134">
        <v>0.86250000000000004</v>
      </c>
      <c r="C142" s="134">
        <v>0.88775510204081598</v>
      </c>
      <c r="D142" s="134">
        <v>0.85046728971962604</v>
      </c>
      <c r="E142" s="134">
        <v>0.88732394366197198</v>
      </c>
      <c r="F142" s="134">
        <v>0.844444444444445</v>
      </c>
      <c r="G142" s="134">
        <v>0.126582278481013</v>
      </c>
      <c r="H142" s="134">
        <v>6.4516129032258104E-2</v>
      </c>
      <c r="I142" s="134">
        <v>4.2105263157894701E-2</v>
      </c>
      <c r="J142" s="134">
        <v>3.0769230769230799E-2</v>
      </c>
      <c r="K142" s="134">
        <v>0.05</v>
      </c>
    </row>
    <row r="143" spans="1:11" x14ac:dyDescent="0.2">
      <c r="A143" s="4" t="s">
        <v>195</v>
      </c>
      <c r="B143" s="134">
        <v>0.70909090909090899</v>
      </c>
      <c r="C143" s="134">
        <v>0.75438596491228105</v>
      </c>
      <c r="D143" s="134">
        <v>0.79372197309417003</v>
      </c>
      <c r="E143" s="134">
        <v>0.883134130146082</v>
      </c>
      <c r="F143" s="134">
        <v>0.84329563812601005</v>
      </c>
      <c r="G143" s="134">
        <v>0.2</v>
      </c>
      <c r="H143" s="134">
        <v>0.16124837451235399</v>
      </c>
      <c r="I143" s="134">
        <v>0.121588089330025</v>
      </c>
      <c r="J143" s="134">
        <v>6.0734463276836202E-2</v>
      </c>
      <c r="K143" s="134">
        <v>6.6189624329159202E-2</v>
      </c>
    </row>
    <row r="144" spans="1:11" x14ac:dyDescent="0.2">
      <c r="A144" s="4" t="s">
        <v>196</v>
      </c>
      <c r="B144" s="134">
        <v>0.69742380872200704</v>
      </c>
      <c r="C144" s="134">
        <v>0.72629635844940399</v>
      </c>
      <c r="D144" s="134">
        <v>0.72971734148204703</v>
      </c>
      <c r="E144" s="134">
        <v>0.85259124823553101</v>
      </c>
      <c r="F144" s="134">
        <v>0.86706948640483394</v>
      </c>
      <c r="G144" s="134">
        <v>0.17457154244719</v>
      </c>
      <c r="H144" s="134">
        <v>0.148869223205506</v>
      </c>
      <c r="I144" s="134">
        <v>0.128308085417047</v>
      </c>
      <c r="J144" s="134">
        <v>7.05649593317213E-2</v>
      </c>
      <c r="K144" s="134">
        <v>5.9016393442622897E-2</v>
      </c>
    </row>
    <row r="149" spans="1:14" x14ac:dyDescent="0.2">
      <c r="A149" s="101" t="s">
        <v>197</v>
      </c>
    </row>
    <row r="150" spans="1:14" x14ac:dyDescent="0.2">
      <c r="A150" s="4" t="s">
        <v>119</v>
      </c>
      <c r="B150" s="4" t="s">
        <v>85</v>
      </c>
      <c r="C150" s="4" t="s">
        <v>86</v>
      </c>
      <c r="D150" s="4" t="s">
        <v>87</v>
      </c>
    </row>
    <row r="151" spans="1:14" x14ac:dyDescent="0.2">
      <c r="A151" s="4">
        <v>2015</v>
      </c>
      <c r="B151" s="134">
        <v>0.81538461538461504</v>
      </c>
      <c r="C151" s="134">
        <v>0.81984801072865399</v>
      </c>
      <c r="D151" s="134">
        <v>0.600520297658661</v>
      </c>
    </row>
    <row r="152" spans="1:14" x14ac:dyDescent="0.2">
      <c r="A152" s="4">
        <v>2016</v>
      </c>
      <c r="B152" s="134">
        <v>0.74688796680497904</v>
      </c>
      <c r="C152" s="134">
        <v>0.77963860731599799</v>
      </c>
      <c r="D152" s="134">
        <v>0.59424864106610598</v>
      </c>
    </row>
    <row r="153" spans="1:14" x14ac:dyDescent="0.2">
      <c r="A153" s="4">
        <v>2017</v>
      </c>
      <c r="B153" s="134">
        <v>0.74031007751938005</v>
      </c>
      <c r="C153" s="134">
        <v>0.77831219938784402</v>
      </c>
      <c r="D153" s="134">
        <v>0.58668670340067897</v>
      </c>
    </row>
    <row r="154" spans="1:14" x14ac:dyDescent="0.2">
      <c r="A154" s="4">
        <v>2018</v>
      </c>
      <c r="B154" s="134">
        <v>0.71376811594202905</v>
      </c>
      <c r="C154" s="134">
        <v>0.79026845637583898</v>
      </c>
      <c r="D154" s="134">
        <v>0.59548905029763499</v>
      </c>
    </row>
    <row r="155" spans="1:14" x14ac:dyDescent="0.2">
      <c r="A155" s="4">
        <v>2019</v>
      </c>
      <c r="B155" s="134">
        <v>0.41538461538461502</v>
      </c>
      <c r="C155" s="134">
        <v>0.76375266524520302</v>
      </c>
      <c r="D155" s="134">
        <v>0.60290951105509205</v>
      </c>
    </row>
    <row r="157" spans="1:14" x14ac:dyDescent="0.2">
      <c r="C157" s="4" t="s">
        <v>198</v>
      </c>
      <c r="D157" s="4" t="s">
        <v>199</v>
      </c>
      <c r="E157" s="4" t="s">
        <v>200</v>
      </c>
      <c r="F157" s="4" t="s">
        <v>160</v>
      </c>
      <c r="G157" s="4" t="s">
        <v>161</v>
      </c>
      <c r="H157" s="4" t="s">
        <v>162</v>
      </c>
      <c r="I157" s="4">
        <v>2017</v>
      </c>
      <c r="J157" s="4">
        <v>2018</v>
      </c>
      <c r="K157" s="4">
        <v>2019</v>
      </c>
      <c r="L157" s="4">
        <v>2017</v>
      </c>
      <c r="M157" s="4">
        <v>2018</v>
      </c>
      <c r="N157" s="4">
        <v>2019</v>
      </c>
    </row>
    <row r="158" spans="1:14" x14ac:dyDescent="0.2">
      <c r="A158" s="4" t="s">
        <v>201</v>
      </c>
      <c r="B158" s="4" t="s">
        <v>202</v>
      </c>
      <c r="C158" s="4" t="s">
        <v>149</v>
      </c>
      <c r="D158" s="4" t="s">
        <v>149</v>
      </c>
      <c r="E158" s="4" t="s">
        <v>149</v>
      </c>
      <c r="F158" s="4" t="s">
        <v>149</v>
      </c>
      <c r="G158" s="4" t="s">
        <v>149</v>
      </c>
      <c r="H158" s="4" t="s">
        <v>149</v>
      </c>
      <c r="I158" s="4" t="s">
        <v>203</v>
      </c>
      <c r="J158" s="4" t="s">
        <v>203</v>
      </c>
      <c r="K158" s="4" t="s">
        <v>203</v>
      </c>
      <c r="L158" s="4" t="s">
        <v>87</v>
      </c>
      <c r="M158" s="4" t="s">
        <v>87</v>
      </c>
      <c r="N158" s="4" t="s">
        <v>87</v>
      </c>
    </row>
    <row r="159" spans="1:14" x14ac:dyDescent="0.2">
      <c r="A159" s="4" t="s">
        <v>204</v>
      </c>
      <c r="B159" s="4" t="s">
        <v>205</v>
      </c>
      <c r="C159" s="120">
        <v>101</v>
      </c>
      <c r="D159" s="120">
        <v>80</v>
      </c>
      <c r="E159" s="120">
        <v>87</v>
      </c>
      <c r="F159" s="120">
        <v>102</v>
      </c>
      <c r="G159" s="120">
        <v>135</v>
      </c>
      <c r="H159" s="120">
        <v>60</v>
      </c>
      <c r="I159" s="120">
        <v>899</v>
      </c>
      <c r="J159" s="120">
        <v>1008</v>
      </c>
      <c r="K159" s="120">
        <v>925</v>
      </c>
      <c r="L159" s="120">
        <v>5594</v>
      </c>
      <c r="M159" s="120">
        <v>5745</v>
      </c>
      <c r="N159" s="120">
        <v>5798</v>
      </c>
    </row>
    <row r="160" spans="1:14" x14ac:dyDescent="0.2">
      <c r="A160" s="4" t="s">
        <v>204</v>
      </c>
      <c r="B160" s="4" t="s">
        <v>206</v>
      </c>
      <c r="C160" s="120">
        <v>143</v>
      </c>
      <c r="D160" s="120">
        <v>103</v>
      </c>
      <c r="E160" s="120">
        <v>116</v>
      </c>
      <c r="F160" s="120">
        <v>128</v>
      </c>
      <c r="G160" s="120">
        <v>192</v>
      </c>
      <c r="H160" s="120">
        <v>177</v>
      </c>
      <c r="I160" s="120">
        <v>1101</v>
      </c>
      <c r="J160" s="120">
        <v>1255</v>
      </c>
      <c r="K160" s="120">
        <v>1196</v>
      </c>
      <c r="L160" s="120">
        <v>9399</v>
      </c>
      <c r="M160" s="120">
        <v>9673</v>
      </c>
      <c r="N160" s="120">
        <v>10085</v>
      </c>
    </row>
    <row r="161" spans="1:14" x14ac:dyDescent="0.2">
      <c r="A161" s="4" t="s">
        <v>204</v>
      </c>
      <c r="B161" s="4" t="s">
        <v>207</v>
      </c>
      <c r="C161" s="134">
        <v>0.70629370629370625</v>
      </c>
      <c r="D161" s="134">
        <v>0.77669902912621358</v>
      </c>
      <c r="E161" s="134">
        <v>0.75</v>
      </c>
      <c r="F161" s="134">
        <v>0.796875</v>
      </c>
      <c r="G161" s="134">
        <v>0.703125</v>
      </c>
      <c r="H161" s="134">
        <v>0.338983050847458</v>
      </c>
      <c r="I161" s="134">
        <v>0.81653042688465027</v>
      </c>
      <c r="J161" s="134">
        <v>0.80318725099601596</v>
      </c>
      <c r="K161" s="134">
        <v>0.77341137123745818</v>
      </c>
      <c r="L161" s="134">
        <v>0.59516969890413873</v>
      </c>
      <c r="M161" s="134">
        <v>0.59392122402563841</v>
      </c>
      <c r="N161" s="134">
        <v>0.57491323748140799</v>
      </c>
    </row>
    <row r="162" spans="1:14" x14ac:dyDescent="0.2">
      <c r="A162" s="4" t="s">
        <v>208</v>
      </c>
      <c r="B162" s="4" t="s">
        <v>205</v>
      </c>
      <c r="C162" s="120">
        <v>33</v>
      </c>
      <c r="D162" s="120">
        <v>79</v>
      </c>
      <c r="E162" s="120">
        <v>93</v>
      </c>
      <c r="F162" s="120">
        <v>89</v>
      </c>
      <c r="G162" s="120">
        <v>62</v>
      </c>
      <c r="H162" s="120">
        <v>75</v>
      </c>
      <c r="I162" s="120">
        <v>599</v>
      </c>
      <c r="J162" s="120">
        <v>635</v>
      </c>
      <c r="K162" s="120">
        <v>665</v>
      </c>
      <c r="L162" s="120">
        <v>3487</v>
      </c>
      <c r="M162" s="120">
        <v>3786</v>
      </c>
      <c r="N162" s="120">
        <v>4347</v>
      </c>
    </row>
    <row r="163" spans="1:14" x14ac:dyDescent="0.2">
      <c r="A163" s="4" t="s">
        <v>208</v>
      </c>
      <c r="B163" s="4" t="s">
        <v>206</v>
      </c>
      <c r="C163" s="120">
        <v>95</v>
      </c>
      <c r="D163" s="120">
        <v>92</v>
      </c>
      <c r="E163" s="120">
        <v>125</v>
      </c>
      <c r="F163" s="120">
        <v>130</v>
      </c>
      <c r="G163" s="120">
        <v>84</v>
      </c>
      <c r="H163" s="120">
        <v>148</v>
      </c>
      <c r="I163" s="120">
        <v>904</v>
      </c>
      <c r="J163" s="120">
        <v>888</v>
      </c>
      <c r="K163" s="120">
        <v>948</v>
      </c>
      <c r="L163" s="120">
        <v>6307</v>
      </c>
      <c r="M163" s="120">
        <v>6494</v>
      </c>
      <c r="N163" s="120">
        <v>6884</v>
      </c>
    </row>
    <row r="164" spans="1:14" x14ac:dyDescent="0.2">
      <c r="A164" s="4" t="s">
        <v>208</v>
      </c>
      <c r="B164" s="4" t="s">
        <v>207</v>
      </c>
      <c r="C164" s="134">
        <v>0.3473684210526316</v>
      </c>
      <c r="D164" s="134">
        <v>0.85869565217391308</v>
      </c>
      <c r="E164" s="134">
        <v>0.74399999999999999</v>
      </c>
      <c r="F164" s="134">
        <v>0.68461538461538463</v>
      </c>
      <c r="G164" s="134">
        <v>0.73809523809523814</v>
      </c>
      <c r="H164" s="134">
        <v>0.50675675675675702</v>
      </c>
      <c r="I164" s="134">
        <v>0.66261061946902655</v>
      </c>
      <c r="J164" s="134">
        <v>0.71509009009009006</v>
      </c>
      <c r="K164" s="134">
        <v>0.70147679324894519</v>
      </c>
      <c r="L164" s="134">
        <v>0.55287775487553514</v>
      </c>
      <c r="M164" s="134">
        <v>0.58299969202340618</v>
      </c>
      <c r="N164" s="134">
        <v>0.63146426496223129</v>
      </c>
    </row>
    <row r="165" spans="1:14" x14ac:dyDescent="0.2">
      <c r="A165" s="4" t="s">
        <v>209</v>
      </c>
      <c r="B165" s="4" t="s">
        <v>205</v>
      </c>
      <c r="C165" s="120" t="s">
        <v>59</v>
      </c>
      <c r="D165" s="120" t="s">
        <v>59</v>
      </c>
      <c r="E165" s="120" t="s">
        <v>59</v>
      </c>
      <c r="F165" s="120" t="s">
        <v>59</v>
      </c>
      <c r="G165" s="120" t="s">
        <v>59</v>
      </c>
      <c r="H165" s="120" t="s">
        <v>59</v>
      </c>
      <c r="I165" s="120" t="s">
        <v>59</v>
      </c>
      <c r="J165" s="120" t="s">
        <v>59</v>
      </c>
      <c r="K165" s="120" t="s">
        <v>59</v>
      </c>
      <c r="L165" s="120" t="s">
        <v>59</v>
      </c>
      <c r="M165" s="120" t="s">
        <v>59</v>
      </c>
      <c r="N165" s="120" t="s">
        <v>59</v>
      </c>
    </row>
    <row r="166" spans="1:14" x14ac:dyDescent="0.2">
      <c r="A166" s="4" t="s">
        <v>209</v>
      </c>
      <c r="B166" s="4" t="s">
        <v>206</v>
      </c>
      <c r="C166" s="120" t="s">
        <v>59</v>
      </c>
      <c r="D166" s="120" t="s">
        <v>59</v>
      </c>
      <c r="E166" s="120" t="s">
        <v>59</v>
      </c>
      <c r="F166" s="120" t="s">
        <v>59</v>
      </c>
      <c r="G166" s="120" t="s">
        <v>59</v>
      </c>
      <c r="H166" s="120" t="s">
        <v>59</v>
      </c>
      <c r="I166" s="120" t="s">
        <v>59</v>
      </c>
      <c r="J166" s="120" t="s">
        <v>59</v>
      </c>
      <c r="K166" s="120" t="s">
        <v>59</v>
      </c>
      <c r="L166" s="120" t="s">
        <v>59</v>
      </c>
      <c r="M166" s="120" t="s">
        <v>59</v>
      </c>
      <c r="N166" s="120" t="s">
        <v>59</v>
      </c>
    </row>
    <row r="167" spans="1:14" x14ac:dyDescent="0.2">
      <c r="A167" s="4" t="s">
        <v>209</v>
      </c>
      <c r="B167" s="4" t="s">
        <v>207</v>
      </c>
      <c r="C167" s="134" t="s">
        <v>59</v>
      </c>
      <c r="D167" s="134" t="s">
        <v>59</v>
      </c>
      <c r="E167" s="134" t="s">
        <v>59</v>
      </c>
      <c r="F167" s="134" t="s">
        <v>59</v>
      </c>
      <c r="G167" s="134" t="s">
        <v>59</v>
      </c>
      <c r="H167" s="134" t="s">
        <v>59</v>
      </c>
      <c r="I167" s="134" t="s">
        <v>59</v>
      </c>
      <c r="J167" s="134" t="s">
        <v>59</v>
      </c>
      <c r="K167" s="134" t="s">
        <v>59</v>
      </c>
      <c r="L167" s="134" t="s">
        <v>59</v>
      </c>
      <c r="M167" s="134" t="s">
        <v>59</v>
      </c>
      <c r="N167" s="134" t="s">
        <v>59</v>
      </c>
    </row>
    <row r="171" spans="1:14" x14ac:dyDescent="0.2">
      <c r="A171" s="101" t="s">
        <v>210</v>
      </c>
    </row>
    <row r="172" spans="1:14" x14ac:dyDescent="0.2">
      <c r="A172" s="4" t="s">
        <v>178</v>
      </c>
      <c r="B172" s="4" t="s">
        <v>85</v>
      </c>
      <c r="C172" s="4" t="s">
        <v>86</v>
      </c>
      <c r="D172" s="4" t="s">
        <v>87</v>
      </c>
    </row>
    <row r="173" spans="1:14" x14ac:dyDescent="0.2">
      <c r="A173" s="4" t="s">
        <v>211</v>
      </c>
      <c r="B173" s="134">
        <v>0.45911949685534598</v>
      </c>
      <c r="C173" s="134">
        <v>0.35928926051737697</v>
      </c>
      <c r="D173" s="134">
        <v>0.44946911196911199</v>
      </c>
    </row>
    <row r="174" spans="1:14" x14ac:dyDescent="0.2">
      <c r="A174" s="4" t="s">
        <v>212</v>
      </c>
      <c r="B174" s="134">
        <v>0.44615384615384601</v>
      </c>
      <c r="C174" s="134">
        <v>0.43801089918256098</v>
      </c>
      <c r="D174" s="134">
        <v>0.48322147651006703</v>
      </c>
    </row>
    <row r="175" spans="1:14" x14ac:dyDescent="0.2">
      <c r="A175" s="4" t="s">
        <v>213</v>
      </c>
      <c r="B175" s="134">
        <v>0.40412979351032402</v>
      </c>
      <c r="C175" s="134">
        <v>0.49287241625089101</v>
      </c>
      <c r="D175" s="134">
        <v>0.50289491460001901</v>
      </c>
    </row>
    <row r="176" spans="1:14" x14ac:dyDescent="0.2">
      <c r="A176" s="4" t="s">
        <v>214</v>
      </c>
      <c r="B176" s="134">
        <v>0.39522546419098098</v>
      </c>
      <c r="C176" s="134">
        <v>0.50333684580259896</v>
      </c>
      <c r="D176" s="134">
        <v>0.527475686293298</v>
      </c>
    </row>
    <row r="177" spans="1:8" x14ac:dyDescent="0.2">
      <c r="A177" s="4" t="s">
        <v>215</v>
      </c>
      <c r="B177" s="134">
        <v>0.39232409381663103</v>
      </c>
      <c r="C177" s="134">
        <v>0.525389976767342</v>
      </c>
      <c r="D177" s="134">
        <v>0.52742384801570996</v>
      </c>
    </row>
    <row r="179" spans="1:8" x14ac:dyDescent="0.2">
      <c r="B179" s="4" t="s">
        <v>216</v>
      </c>
      <c r="C179" s="4" t="s">
        <v>217</v>
      </c>
      <c r="D179" s="107" t="s">
        <v>218</v>
      </c>
      <c r="E179" s="107" t="s">
        <v>219</v>
      </c>
      <c r="F179" s="107" t="s">
        <v>220</v>
      </c>
      <c r="G179" s="107"/>
      <c r="H179" s="107"/>
    </row>
    <row r="180" spans="1:8" x14ac:dyDescent="0.2">
      <c r="A180" s="4" t="s">
        <v>181</v>
      </c>
      <c r="B180" s="4" t="s">
        <v>221</v>
      </c>
      <c r="C180" s="4" t="s">
        <v>221</v>
      </c>
      <c r="D180" s="4" t="s">
        <v>221</v>
      </c>
      <c r="E180" s="4" t="s">
        <v>221</v>
      </c>
      <c r="F180" s="4" t="s">
        <v>221</v>
      </c>
      <c r="G180" s="4" t="s">
        <v>222</v>
      </c>
      <c r="H180" s="4" t="s">
        <v>223</v>
      </c>
    </row>
    <row r="181" spans="1:8" x14ac:dyDescent="0.2">
      <c r="A181" s="4" t="s">
        <v>224</v>
      </c>
      <c r="B181" s="120">
        <v>146</v>
      </c>
      <c r="C181" s="120">
        <v>145</v>
      </c>
      <c r="D181" s="120">
        <v>137</v>
      </c>
      <c r="E181" s="120">
        <v>149</v>
      </c>
      <c r="F181" s="120">
        <v>184</v>
      </c>
      <c r="G181" s="120">
        <v>1583</v>
      </c>
      <c r="H181" s="120">
        <v>11549</v>
      </c>
    </row>
    <row r="182" spans="1:8" x14ac:dyDescent="0.2">
      <c r="A182" s="4" t="s">
        <v>225</v>
      </c>
      <c r="B182" s="120">
        <v>318</v>
      </c>
      <c r="C182" s="120">
        <v>325</v>
      </c>
      <c r="D182" s="120">
        <v>339</v>
      </c>
      <c r="E182" s="120">
        <v>377</v>
      </c>
      <c r="F182" s="120">
        <v>469</v>
      </c>
      <c r="G182" s="120">
        <v>3013</v>
      </c>
      <c r="H182" s="120">
        <v>21897</v>
      </c>
    </row>
    <row r="183" spans="1:8" x14ac:dyDescent="0.2">
      <c r="A183" s="4" t="s">
        <v>226</v>
      </c>
      <c r="B183" s="130">
        <v>0.45911949685534592</v>
      </c>
      <c r="C183" s="130">
        <v>0.44615384615384618</v>
      </c>
      <c r="D183" s="130">
        <v>0.40412979351032446</v>
      </c>
      <c r="E183" s="130">
        <v>0.39522546419098142</v>
      </c>
      <c r="F183" s="130">
        <v>0.39232409381663114</v>
      </c>
      <c r="G183" s="130">
        <v>0.52538997676734156</v>
      </c>
      <c r="H183" s="130">
        <v>0.52742384801570996</v>
      </c>
    </row>
    <row r="187" spans="1:8" x14ac:dyDescent="0.2">
      <c r="A187" s="101" t="s">
        <v>227</v>
      </c>
    </row>
    <row r="188" spans="1:8" x14ac:dyDescent="0.2">
      <c r="A188" s="4" t="s">
        <v>178</v>
      </c>
      <c r="B188" s="4" t="s">
        <v>85</v>
      </c>
      <c r="C188" s="4" t="s">
        <v>86</v>
      </c>
      <c r="D188" s="4" t="s">
        <v>87</v>
      </c>
    </row>
    <row r="189" spans="1:8" x14ac:dyDescent="0.2">
      <c r="A189" s="4" t="s">
        <v>212</v>
      </c>
      <c r="B189" s="134">
        <v>0.57524271844660202</v>
      </c>
      <c r="C189" s="134">
        <v>0.64166085136078199</v>
      </c>
      <c r="D189" s="134">
        <v>0.69974239099322599</v>
      </c>
    </row>
    <row r="190" spans="1:8" x14ac:dyDescent="0.2">
      <c r="A190" s="4" t="s">
        <v>213</v>
      </c>
      <c r="B190" s="134">
        <v>0.50231481481481499</v>
      </c>
      <c r="C190" s="134">
        <v>0.64092140921409202</v>
      </c>
      <c r="D190" s="134">
        <v>0.70646067415730296</v>
      </c>
    </row>
    <row r="191" spans="1:8" x14ac:dyDescent="0.2">
      <c r="A191" s="4" t="s">
        <v>214</v>
      </c>
      <c r="B191" s="134">
        <v>0.66379310344827602</v>
      </c>
      <c r="C191" s="134">
        <v>0.65502328675981403</v>
      </c>
      <c r="D191" s="134">
        <v>0.71681376482125403</v>
      </c>
    </row>
    <row r="192" spans="1:8" x14ac:dyDescent="0.2">
      <c r="A192" s="4" t="s">
        <v>215</v>
      </c>
      <c r="B192" s="134">
        <v>0.65921787709497204</v>
      </c>
      <c r="C192" s="134">
        <v>0.66384563303994604</v>
      </c>
      <c r="D192" s="134">
        <v>0.71120028857426298</v>
      </c>
    </row>
    <row r="193" spans="1:9" x14ac:dyDescent="0.2">
      <c r="A193" s="4" t="s">
        <v>228</v>
      </c>
      <c r="B193" s="134">
        <v>0.67228915662650601</v>
      </c>
      <c r="C193" s="134">
        <v>0.64081107177341501</v>
      </c>
      <c r="D193" s="134">
        <v>0.70933874454100299</v>
      </c>
    </row>
    <row r="195" spans="1:9" x14ac:dyDescent="0.2">
      <c r="A195" s="4" t="s">
        <v>201</v>
      </c>
      <c r="B195" s="4" t="s">
        <v>202</v>
      </c>
      <c r="C195" s="4" t="s">
        <v>229</v>
      </c>
      <c r="D195" s="4" t="s">
        <v>230</v>
      </c>
      <c r="E195" s="4" t="s">
        <v>231</v>
      </c>
      <c r="F195" s="4" t="s">
        <v>232</v>
      </c>
      <c r="G195" s="203" t="s">
        <v>233</v>
      </c>
      <c r="H195" s="203"/>
      <c r="I195" s="203"/>
    </row>
    <row r="196" spans="1:9" x14ac:dyDescent="0.2">
      <c r="A196" s="4" t="s">
        <v>204</v>
      </c>
      <c r="B196" s="120" t="s">
        <v>234</v>
      </c>
      <c r="C196" s="120">
        <v>147</v>
      </c>
      <c r="D196" s="120">
        <v>165</v>
      </c>
      <c r="E196" s="120">
        <v>154</v>
      </c>
      <c r="F196" s="120">
        <v>146</v>
      </c>
      <c r="G196" s="120">
        <v>150</v>
      </c>
      <c r="H196" s="120">
        <v>959</v>
      </c>
      <c r="I196" s="120">
        <v>8403</v>
      </c>
    </row>
    <row r="197" spans="1:9" x14ac:dyDescent="0.2">
      <c r="A197" s="4" t="s">
        <v>204</v>
      </c>
      <c r="B197" s="120" t="s">
        <v>235</v>
      </c>
      <c r="C197" s="120">
        <v>276</v>
      </c>
      <c r="D197" s="120">
        <v>331</v>
      </c>
      <c r="E197" s="120">
        <v>210</v>
      </c>
      <c r="F197" s="120">
        <v>206</v>
      </c>
      <c r="G197" s="120">
        <v>206</v>
      </c>
      <c r="H197" s="120">
        <v>1664</v>
      </c>
      <c r="I197" s="120">
        <v>12502</v>
      </c>
    </row>
    <row r="198" spans="1:9" x14ac:dyDescent="0.2">
      <c r="A198" s="4" t="s">
        <v>204</v>
      </c>
      <c r="B198" s="120" t="s">
        <v>236</v>
      </c>
      <c r="C198" s="130">
        <v>0.53260869565217395</v>
      </c>
      <c r="D198" s="130">
        <v>0.49848942598187301</v>
      </c>
      <c r="E198" s="130">
        <v>0.73333333333333295</v>
      </c>
      <c r="F198" s="130">
        <v>0.70873786407767003</v>
      </c>
      <c r="G198" s="130">
        <v>0.72815533980582503</v>
      </c>
      <c r="H198" s="130">
        <v>0.57632211538461542</v>
      </c>
      <c r="I198" s="130">
        <v>0.67213245880659089</v>
      </c>
    </row>
    <row r="199" spans="1:9" x14ac:dyDescent="0.2">
      <c r="A199" s="4" t="s">
        <v>208</v>
      </c>
      <c r="B199" s="120" t="s">
        <v>234</v>
      </c>
      <c r="C199" s="120">
        <v>90</v>
      </c>
      <c r="D199" s="120">
        <v>52</v>
      </c>
      <c r="E199" s="120">
        <v>77</v>
      </c>
      <c r="F199" s="120">
        <v>90</v>
      </c>
      <c r="G199" s="120">
        <v>129</v>
      </c>
      <c r="H199" s="120">
        <v>876</v>
      </c>
      <c r="I199" s="120">
        <v>6270</v>
      </c>
    </row>
    <row r="200" spans="1:9" x14ac:dyDescent="0.2">
      <c r="A200" s="4" t="s">
        <v>208</v>
      </c>
      <c r="B200" s="120" t="s">
        <v>235</v>
      </c>
      <c r="C200" s="120">
        <v>136</v>
      </c>
      <c r="D200" s="120">
        <v>101</v>
      </c>
      <c r="E200" s="120">
        <v>138</v>
      </c>
      <c r="F200" s="120">
        <v>152</v>
      </c>
      <c r="G200" s="120">
        <v>209</v>
      </c>
      <c r="H200" s="120">
        <v>1131</v>
      </c>
      <c r="I200" s="120">
        <v>8163</v>
      </c>
    </row>
    <row r="201" spans="1:9" x14ac:dyDescent="0.2">
      <c r="A201" s="4" t="s">
        <v>208</v>
      </c>
      <c r="B201" s="120" t="s">
        <v>236</v>
      </c>
      <c r="C201" s="130">
        <v>0.66176470588235303</v>
      </c>
      <c r="D201" s="130">
        <v>0.51485148514851498</v>
      </c>
      <c r="E201" s="130">
        <v>0.55797101449275399</v>
      </c>
      <c r="F201" s="130">
        <v>0.59210526315789502</v>
      </c>
      <c r="G201" s="130">
        <v>0.61722488038277501</v>
      </c>
      <c r="H201" s="130">
        <v>0.77453580901856767</v>
      </c>
      <c r="I201" s="130">
        <v>0.76809996324880558</v>
      </c>
    </row>
    <row r="202" spans="1:9" x14ac:dyDescent="0.2">
      <c r="A202" s="4" t="s">
        <v>209</v>
      </c>
      <c r="B202" s="120" t="s">
        <v>234</v>
      </c>
      <c r="C202" s="120" t="s">
        <v>59</v>
      </c>
      <c r="D202" s="120" t="s">
        <v>59</v>
      </c>
      <c r="E202" s="120" t="s">
        <v>59</v>
      </c>
      <c r="F202" s="120" t="s">
        <v>59</v>
      </c>
      <c r="G202" s="120" t="s">
        <v>59</v>
      </c>
      <c r="H202" s="120" t="s">
        <v>59</v>
      </c>
      <c r="I202" s="120" t="s">
        <v>59</v>
      </c>
    </row>
    <row r="203" spans="1:9" x14ac:dyDescent="0.2">
      <c r="A203" s="4" t="s">
        <v>209</v>
      </c>
      <c r="B203" s="120" t="s">
        <v>235</v>
      </c>
      <c r="C203" s="120" t="s">
        <v>59</v>
      </c>
      <c r="D203" s="120" t="s">
        <v>59</v>
      </c>
      <c r="E203" s="120" t="s">
        <v>59</v>
      </c>
      <c r="F203" s="120" t="s">
        <v>59</v>
      </c>
      <c r="G203" s="120" t="s">
        <v>59</v>
      </c>
      <c r="H203" s="120" t="s">
        <v>59</v>
      </c>
      <c r="I203" s="120" t="s">
        <v>59</v>
      </c>
    </row>
    <row r="204" spans="1:9" x14ac:dyDescent="0.2">
      <c r="A204" s="4" t="s">
        <v>209</v>
      </c>
      <c r="B204" s="120" t="s">
        <v>236</v>
      </c>
      <c r="C204" s="130" t="s">
        <v>59</v>
      </c>
      <c r="D204" s="130" t="s">
        <v>59</v>
      </c>
      <c r="E204" s="130" t="s">
        <v>59</v>
      </c>
      <c r="F204" s="130" t="s">
        <v>59</v>
      </c>
      <c r="G204" s="130" t="s">
        <v>59</v>
      </c>
      <c r="H204" s="130" t="s">
        <v>59</v>
      </c>
      <c r="I204" s="130" t="s">
        <v>59</v>
      </c>
    </row>
    <row r="208" spans="1:9" x14ac:dyDescent="0.2">
      <c r="A208" s="101" t="s">
        <v>237</v>
      </c>
    </row>
    <row r="209" spans="1:8" x14ac:dyDescent="0.2">
      <c r="A209" s="4" t="s">
        <v>119</v>
      </c>
      <c r="B209" s="4" t="s">
        <v>85</v>
      </c>
      <c r="C209" s="4" t="s">
        <v>86</v>
      </c>
      <c r="D209" s="4" t="s">
        <v>87</v>
      </c>
    </row>
    <row r="210" spans="1:8" x14ac:dyDescent="0.2">
      <c r="A210" s="4" t="s">
        <v>212</v>
      </c>
      <c r="B210" s="130">
        <v>0.67469879518072295</v>
      </c>
      <c r="C210" s="130">
        <v>0.73388931008339697</v>
      </c>
      <c r="D210" s="130">
        <v>0.74309786130913802</v>
      </c>
    </row>
    <row r="211" spans="1:8" x14ac:dyDescent="0.2">
      <c r="A211" s="4" t="s">
        <v>213</v>
      </c>
      <c r="B211" s="130">
        <v>0.72435897435897401</v>
      </c>
      <c r="C211" s="130">
        <v>0.74486803519061595</v>
      </c>
      <c r="D211" s="130">
        <v>0.75451844515969302</v>
      </c>
    </row>
    <row r="212" spans="1:8" x14ac:dyDescent="0.2">
      <c r="A212" s="4" t="s">
        <v>214</v>
      </c>
      <c r="B212" s="130">
        <v>0.73652694610778502</v>
      </c>
      <c r="C212" s="130">
        <v>0.742694226657163</v>
      </c>
      <c r="D212" s="130">
        <v>0.754220040703939</v>
      </c>
    </row>
    <row r="213" spans="1:8" x14ac:dyDescent="0.2">
      <c r="A213" s="4" t="s">
        <v>215</v>
      </c>
      <c r="B213" s="130">
        <v>0.68947368421052602</v>
      </c>
      <c r="C213" s="130">
        <v>0.76233495482974301</v>
      </c>
      <c r="D213" s="130">
        <v>0.76744186046511598</v>
      </c>
    </row>
    <row r="214" spans="1:8" x14ac:dyDescent="0.2">
      <c r="A214" s="4" t="s">
        <v>228</v>
      </c>
      <c r="B214" s="130">
        <v>0.82673267326732702</v>
      </c>
      <c r="C214" s="130">
        <v>0.78244028405422905</v>
      </c>
      <c r="D214" s="130">
        <v>0.77826925258024304</v>
      </c>
    </row>
    <row r="216" spans="1:8" x14ac:dyDescent="0.2">
      <c r="B216" s="4" t="s">
        <v>229</v>
      </c>
      <c r="C216" s="4" t="s">
        <v>230</v>
      </c>
      <c r="D216" s="4" t="s">
        <v>231</v>
      </c>
      <c r="E216" s="4" t="s">
        <v>232</v>
      </c>
      <c r="F216" s="203" t="s">
        <v>233</v>
      </c>
      <c r="G216" s="203"/>
      <c r="H216" s="203"/>
    </row>
    <row r="217" spans="1:8" x14ac:dyDescent="0.2">
      <c r="A217" s="4" t="s">
        <v>238</v>
      </c>
      <c r="B217" s="4" t="s">
        <v>221</v>
      </c>
      <c r="C217" s="4" t="s">
        <v>221</v>
      </c>
      <c r="D217" s="4" t="s">
        <v>221</v>
      </c>
      <c r="E217" s="4" t="s">
        <v>221</v>
      </c>
      <c r="F217" s="4" t="s">
        <v>221</v>
      </c>
      <c r="G217" s="4" t="s">
        <v>222</v>
      </c>
      <c r="H217" s="4" t="s">
        <v>223</v>
      </c>
    </row>
    <row r="218" spans="1:8" x14ac:dyDescent="0.2">
      <c r="A218" s="4" t="s">
        <v>239</v>
      </c>
      <c r="B218" s="130">
        <v>0.65573770491803296</v>
      </c>
      <c r="C218" s="130">
        <v>0.65573770491803296</v>
      </c>
      <c r="D218" s="130">
        <v>0.7</v>
      </c>
      <c r="E218" s="130">
        <v>0.66666666666666696</v>
      </c>
      <c r="F218" s="130">
        <v>0.80952380952380998</v>
      </c>
      <c r="G218" s="130">
        <v>0.77603423680456496</v>
      </c>
      <c r="H218" s="130">
        <v>0.76600000000000001</v>
      </c>
    </row>
    <row r="219" spans="1:8" x14ac:dyDescent="0.2">
      <c r="A219" s="4" t="s">
        <v>240</v>
      </c>
      <c r="B219" s="130">
        <v>0.68571428571428605</v>
      </c>
      <c r="C219" s="130">
        <v>0.768421052631579</v>
      </c>
      <c r="D219" s="130">
        <v>0.76288659793814395</v>
      </c>
      <c r="E219" s="130">
        <v>0.70434782608695701</v>
      </c>
      <c r="F219" s="130">
        <v>0.83898305084745795</v>
      </c>
      <c r="G219" s="130">
        <v>0.79160419790104997</v>
      </c>
      <c r="H219" s="130">
        <v>0.78100000000000003</v>
      </c>
    </row>
    <row r="220" spans="1:8" x14ac:dyDescent="0.2">
      <c r="A220" s="4" t="s">
        <v>241</v>
      </c>
      <c r="B220" s="130" t="s">
        <v>59</v>
      </c>
      <c r="C220" s="130" t="s">
        <v>59</v>
      </c>
      <c r="D220" s="130" t="s">
        <v>59</v>
      </c>
      <c r="E220" s="130" t="s">
        <v>59</v>
      </c>
      <c r="F220" s="130" t="s">
        <v>59</v>
      </c>
      <c r="G220" s="130" t="s">
        <v>59</v>
      </c>
      <c r="H220" s="130" t="s">
        <v>59</v>
      </c>
    </row>
    <row r="224" spans="1:8" x14ac:dyDescent="0.2">
      <c r="A224" s="101" t="s">
        <v>242</v>
      </c>
    </row>
    <row r="225" spans="1:8" x14ac:dyDescent="0.2">
      <c r="A225" s="4" t="s">
        <v>178</v>
      </c>
      <c r="B225" s="4" t="s">
        <v>85</v>
      </c>
      <c r="C225" s="4" t="s">
        <v>86</v>
      </c>
      <c r="D225" s="4" t="s">
        <v>87</v>
      </c>
    </row>
    <row r="226" spans="1:8" x14ac:dyDescent="0.2">
      <c r="A226" s="4" t="s">
        <v>213</v>
      </c>
      <c r="B226" s="134">
        <v>0.27450980392156898</v>
      </c>
      <c r="C226" s="134">
        <v>0.49190938511326898</v>
      </c>
      <c r="D226" s="134">
        <v>0.46522849843883102</v>
      </c>
    </row>
    <row r="227" spans="1:8" x14ac:dyDescent="0.2">
      <c r="A227" s="4" t="s">
        <v>214</v>
      </c>
      <c r="B227" s="134">
        <v>0.28057553956834502</v>
      </c>
      <c r="C227" s="134">
        <v>0.44655344655344698</v>
      </c>
      <c r="D227" s="134">
        <v>0.48189121559331</v>
      </c>
    </row>
    <row r="228" spans="1:8" x14ac:dyDescent="0.2">
      <c r="A228" s="4" t="s">
        <v>215</v>
      </c>
      <c r="B228" s="134">
        <v>0.375</v>
      </c>
      <c r="C228" s="134">
        <v>0.44211576846307399</v>
      </c>
      <c r="D228" s="134">
        <v>0.47170756134201303</v>
      </c>
    </row>
    <row r="229" spans="1:8" x14ac:dyDescent="0.2">
      <c r="A229" s="4" t="s">
        <v>228</v>
      </c>
      <c r="B229" s="134">
        <v>0.279620853080569</v>
      </c>
      <c r="C229" s="134">
        <v>0.42408376963350802</v>
      </c>
      <c r="D229" s="134">
        <v>0.476545585758961</v>
      </c>
    </row>
    <row r="230" spans="1:8" x14ac:dyDescent="0.2">
      <c r="A230" s="4" t="s">
        <v>243</v>
      </c>
      <c r="B230" s="134">
        <v>0.32211538461538503</v>
      </c>
      <c r="C230" s="134">
        <v>0.47857720291026701</v>
      </c>
      <c r="D230" s="134">
        <v>0.47356321839080501</v>
      </c>
    </row>
    <row r="232" spans="1:8" x14ac:dyDescent="0.2">
      <c r="B232" s="4" t="s">
        <v>244</v>
      </c>
      <c r="C232" s="4" t="s">
        <v>245</v>
      </c>
      <c r="D232" s="4" t="s">
        <v>246</v>
      </c>
      <c r="E232" s="4" t="s">
        <v>247</v>
      </c>
      <c r="F232" s="4" t="s">
        <v>248</v>
      </c>
      <c r="G232" s="4" t="s">
        <v>249</v>
      </c>
      <c r="H232" s="4" t="s">
        <v>250</v>
      </c>
    </row>
    <row r="233" spans="1:8" x14ac:dyDescent="0.2">
      <c r="A233" s="4" t="s">
        <v>181</v>
      </c>
      <c r="B233" s="4" t="s">
        <v>221</v>
      </c>
      <c r="C233" s="4" t="s">
        <v>221</v>
      </c>
      <c r="D233" s="4" t="s">
        <v>221</v>
      </c>
      <c r="E233" s="4" t="s">
        <v>221</v>
      </c>
      <c r="F233" s="4" t="s">
        <v>221</v>
      </c>
      <c r="G233" s="4" t="s">
        <v>222</v>
      </c>
      <c r="H233" s="4" t="s">
        <v>223</v>
      </c>
    </row>
    <row r="234" spans="1:8" x14ac:dyDescent="0.2">
      <c r="A234" s="4" t="s">
        <v>251</v>
      </c>
      <c r="B234" s="120">
        <v>28</v>
      </c>
      <c r="C234" s="120">
        <v>39</v>
      </c>
      <c r="D234" s="120">
        <v>57</v>
      </c>
      <c r="E234" s="120">
        <v>59</v>
      </c>
      <c r="F234" s="120">
        <v>67</v>
      </c>
      <c r="G234" s="120">
        <v>592</v>
      </c>
      <c r="H234" s="120">
        <v>4120</v>
      </c>
    </row>
    <row r="235" spans="1:8" x14ac:dyDescent="0.2">
      <c r="A235" s="4" t="s">
        <v>252</v>
      </c>
      <c r="B235" s="120">
        <v>102</v>
      </c>
      <c r="C235" s="120">
        <v>139</v>
      </c>
      <c r="D235" s="120">
        <v>152</v>
      </c>
      <c r="E235" s="120">
        <v>211</v>
      </c>
      <c r="F235" s="120">
        <v>208</v>
      </c>
      <c r="G235" s="120">
        <v>1237</v>
      </c>
      <c r="H235" s="120">
        <v>8700</v>
      </c>
    </row>
    <row r="236" spans="1:8" x14ac:dyDescent="0.2">
      <c r="A236" s="4" t="s">
        <v>253</v>
      </c>
      <c r="B236" s="130">
        <v>0.27450980392156898</v>
      </c>
      <c r="C236" s="130">
        <v>0.28057553956834502</v>
      </c>
      <c r="D236" s="130">
        <v>0.375</v>
      </c>
      <c r="E236" s="130">
        <v>0.279620853080569</v>
      </c>
      <c r="F236" s="130">
        <v>0.32211538461538503</v>
      </c>
      <c r="G236" s="130">
        <v>0.47857720291026701</v>
      </c>
      <c r="H236" s="130">
        <v>0.47356321839080501</v>
      </c>
    </row>
    <row r="240" spans="1:8" x14ac:dyDescent="0.2">
      <c r="A240" s="101" t="s">
        <v>254</v>
      </c>
    </row>
    <row r="241" spans="1:9" x14ac:dyDescent="0.2">
      <c r="A241" s="4" t="s">
        <v>119</v>
      </c>
      <c r="B241" s="4" t="s">
        <v>85</v>
      </c>
      <c r="C241" s="4" t="s">
        <v>86</v>
      </c>
      <c r="D241" s="4" t="s">
        <v>87</v>
      </c>
    </row>
    <row r="242" spans="1:9" x14ac:dyDescent="0.2">
      <c r="A242" s="4" t="s">
        <v>213</v>
      </c>
      <c r="B242" s="130">
        <v>0.48017621145374501</v>
      </c>
      <c r="C242" s="130">
        <v>0.44219001610305958</v>
      </c>
      <c r="D242" s="130">
        <v>0.47109622841029303</v>
      </c>
    </row>
    <row r="243" spans="1:9" x14ac:dyDescent="0.2">
      <c r="A243" s="4" t="s">
        <v>214</v>
      </c>
      <c r="B243" s="130">
        <v>0.46778711484593799</v>
      </c>
      <c r="C243" s="130">
        <v>0.43763884481117105</v>
      </c>
      <c r="D243" s="130">
        <v>0.48216243569199602</v>
      </c>
    </row>
    <row r="244" spans="1:9" x14ac:dyDescent="0.2">
      <c r="A244" s="4" t="s">
        <v>215</v>
      </c>
      <c r="B244" s="130">
        <v>0.482384823848239</v>
      </c>
      <c r="C244" s="130">
        <v>0.43855271366188397</v>
      </c>
      <c r="D244" s="130">
        <v>0.48566738224523298</v>
      </c>
    </row>
    <row r="245" spans="1:9" x14ac:dyDescent="0.2">
      <c r="A245" s="4" t="s">
        <v>228</v>
      </c>
      <c r="B245" s="130">
        <v>0.48364485981308403</v>
      </c>
      <c r="C245" s="130">
        <v>0.46436027438115118</v>
      </c>
      <c r="D245" s="130">
        <v>0.48624532258727698</v>
      </c>
    </row>
    <row r="246" spans="1:9" x14ac:dyDescent="0.2">
      <c r="A246" s="4" t="s">
        <v>243</v>
      </c>
      <c r="B246" s="130">
        <v>0.51173708920187799</v>
      </c>
      <c r="C246" s="130">
        <v>0.48290094339622641</v>
      </c>
      <c r="D246" s="130">
        <v>0.490810853446916</v>
      </c>
    </row>
    <row r="248" spans="1:9" x14ac:dyDescent="0.2">
      <c r="A248" s="4" t="s">
        <v>201</v>
      </c>
      <c r="B248" s="4" t="s">
        <v>202</v>
      </c>
      <c r="C248" s="4" t="s">
        <v>244</v>
      </c>
      <c r="D248" s="4" t="s">
        <v>245</v>
      </c>
      <c r="E248" s="4" t="s">
        <v>246</v>
      </c>
      <c r="F248" s="4" t="s">
        <v>247</v>
      </c>
      <c r="G248" s="4" t="s">
        <v>248</v>
      </c>
      <c r="H248" s="4" t="s">
        <v>249</v>
      </c>
      <c r="I248" s="4" t="s">
        <v>250</v>
      </c>
    </row>
    <row r="249" spans="1:9" x14ac:dyDescent="0.2">
      <c r="A249" s="4" t="s">
        <v>204</v>
      </c>
      <c r="B249" s="120" t="s">
        <v>234</v>
      </c>
      <c r="C249" s="135">
        <v>166</v>
      </c>
      <c r="D249" s="135">
        <v>90</v>
      </c>
      <c r="E249" s="135">
        <v>89</v>
      </c>
      <c r="F249" s="135">
        <v>88</v>
      </c>
      <c r="G249" s="135">
        <v>97</v>
      </c>
      <c r="H249" s="135">
        <v>725</v>
      </c>
      <c r="I249" s="135">
        <v>5781</v>
      </c>
    </row>
    <row r="250" spans="1:9" x14ac:dyDescent="0.2">
      <c r="A250" s="4" t="s">
        <v>204</v>
      </c>
      <c r="B250" s="120" t="s">
        <v>235</v>
      </c>
      <c r="C250" s="135">
        <v>352</v>
      </c>
      <c r="D250" s="135">
        <v>218</v>
      </c>
      <c r="E250" s="135">
        <v>217</v>
      </c>
      <c r="F250" s="135">
        <v>217</v>
      </c>
      <c r="G250" s="135">
        <v>218</v>
      </c>
      <c r="H250" s="135">
        <v>1837</v>
      </c>
      <c r="I250" s="135">
        <v>14316</v>
      </c>
    </row>
    <row r="251" spans="1:9" x14ac:dyDescent="0.2">
      <c r="A251" s="4" t="s">
        <v>204</v>
      </c>
      <c r="B251" s="120" t="s">
        <v>236</v>
      </c>
      <c r="C251" s="136">
        <v>0.47159090909090901</v>
      </c>
      <c r="D251" s="136">
        <v>0.41284403669724801</v>
      </c>
      <c r="E251" s="136">
        <v>0.41013824884792599</v>
      </c>
      <c r="F251" s="136">
        <v>0.40552995391705099</v>
      </c>
      <c r="G251" s="136">
        <v>0.44495412844036702</v>
      </c>
      <c r="H251" s="136">
        <v>0.39466521502449647</v>
      </c>
      <c r="I251" s="136">
        <v>0.40379999999999999</v>
      </c>
    </row>
    <row r="252" spans="1:9" x14ac:dyDescent="0.2">
      <c r="A252" s="4" t="s">
        <v>208</v>
      </c>
      <c r="B252" s="120" t="s">
        <v>234</v>
      </c>
      <c r="C252" s="135">
        <v>52</v>
      </c>
      <c r="D252" s="135">
        <v>77</v>
      </c>
      <c r="E252" s="135">
        <v>89</v>
      </c>
      <c r="F252" s="135">
        <v>119</v>
      </c>
      <c r="G252" s="135">
        <v>121</v>
      </c>
      <c r="H252" s="135">
        <v>751</v>
      </c>
      <c r="I252" s="135">
        <v>5435</v>
      </c>
    </row>
    <row r="253" spans="1:9" x14ac:dyDescent="0.2">
      <c r="A253" s="4" t="s">
        <v>208</v>
      </c>
      <c r="B253" s="120" t="s">
        <v>235</v>
      </c>
      <c r="C253" s="135">
        <v>102</v>
      </c>
      <c r="D253" s="135">
        <v>139</v>
      </c>
      <c r="E253" s="135">
        <v>152</v>
      </c>
      <c r="F253" s="135">
        <v>211</v>
      </c>
      <c r="G253" s="135">
        <v>208</v>
      </c>
      <c r="H253" s="135">
        <v>1237</v>
      </c>
      <c r="I253" s="135">
        <v>8700</v>
      </c>
    </row>
    <row r="254" spans="1:9" x14ac:dyDescent="0.2">
      <c r="A254" s="4" t="s">
        <v>208</v>
      </c>
      <c r="B254" s="120" t="s">
        <v>236</v>
      </c>
      <c r="C254" s="136">
        <v>0.50980392156862697</v>
      </c>
      <c r="D254" s="136">
        <v>0.55395683453237399</v>
      </c>
      <c r="E254" s="136">
        <v>0.58552631578947401</v>
      </c>
      <c r="F254" s="136">
        <v>0.56398104265402904</v>
      </c>
      <c r="G254" s="136">
        <v>0.58173076923076905</v>
      </c>
      <c r="H254" s="136">
        <v>0.60711398544866613</v>
      </c>
      <c r="I254" s="136">
        <v>0.62470000000000003</v>
      </c>
    </row>
    <row r="255" spans="1:9" x14ac:dyDescent="0.2">
      <c r="A255" s="4" t="s">
        <v>209</v>
      </c>
      <c r="B255" s="120" t="s">
        <v>234</v>
      </c>
      <c r="C255" s="135" t="s">
        <v>59</v>
      </c>
      <c r="D255" s="135" t="s">
        <v>59</v>
      </c>
      <c r="E255" s="135" t="s">
        <v>59</v>
      </c>
      <c r="F255" s="135" t="s">
        <v>59</v>
      </c>
      <c r="G255" s="135" t="s">
        <v>59</v>
      </c>
      <c r="H255" s="135" t="s">
        <v>59</v>
      </c>
      <c r="I255" s="135" t="s">
        <v>59</v>
      </c>
    </row>
    <row r="256" spans="1:9" x14ac:dyDescent="0.2">
      <c r="A256" s="4" t="s">
        <v>209</v>
      </c>
      <c r="B256" s="120" t="s">
        <v>235</v>
      </c>
      <c r="C256" s="135" t="s">
        <v>59</v>
      </c>
      <c r="D256" s="135" t="s">
        <v>59</v>
      </c>
      <c r="E256" s="135" t="s">
        <v>59</v>
      </c>
      <c r="F256" s="135" t="s">
        <v>59</v>
      </c>
      <c r="G256" s="135" t="s">
        <v>59</v>
      </c>
      <c r="H256" s="135" t="s">
        <v>59</v>
      </c>
      <c r="I256" s="135" t="s">
        <v>59</v>
      </c>
    </row>
    <row r="257" spans="1:9" x14ac:dyDescent="0.2">
      <c r="A257" s="4" t="s">
        <v>209</v>
      </c>
      <c r="B257" s="120" t="s">
        <v>236</v>
      </c>
      <c r="C257" s="136" t="s">
        <v>59</v>
      </c>
      <c r="D257" s="136" t="s">
        <v>59</v>
      </c>
      <c r="E257" s="136" t="s">
        <v>59</v>
      </c>
      <c r="F257" s="136" t="s">
        <v>59</v>
      </c>
      <c r="G257" s="136" t="s">
        <v>59</v>
      </c>
      <c r="H257" s="136" t="s">
        <v>59</v>
      </c>
      <c r="I257" s="136" t="s">
        <v>59</v>
      </c>
    </row>
    <row r="261" spans="1:9" x14ac:dyDescent="0.2">
      <c r="A261" s="101" t="s">
        <v>255</v>
      </c>
    </row>
    <row r="262" spans="1:9" x14ac:dyDescent="0.2">
      <c r="A262" s="4" t="s">
        <v>119</v>
      </c>
      <c r="B262" s="4" t="s">
        <v>85</v>
      </c>
      <c r="C262" s="4" t="s">
        <v>256</v>
      </c>
      <c r="D262" s="4" t="s">
        <v>257</v>
      </c>
    </row>
    <row r="263" spans="1:9" x14ac:dyDescent="0.2">
      <c r="A263" s="4" t="s">
        <v>212</v>
      </c>
      <c r="B263" s="137">
        <v>5.45</v>
      </c>
      <c r="C263" s="137">
        <v>12.401020408163257</v>
      </c>
      <c r="D263" s="137">
        <v>73.3125</v>
      </c>
    </row>
    <row r="264" spans="1:9" x14ac:dyDescent="0.2">
      <c r="A264" s="4" t="s">
        <v>213</v>
      </c>
      <c r="B264" s="137">
        <v>6.9166666666666696</v>
      </c>
      <c r="C264" s="137">
        <v>16.102681072429</v>
      </c>
      <c r="D264" s="137">
        <v>77.15625</v>
      </c>
    </row>
    <row r="265" spans="1:9" x14ac:dyDescent="0.2">
      <c r="A265" s="4" t="s">
        <v>214</v>
      </c>
      <c r="B265" s="137">
        <v>6.9833333333333298</v>
      </c>
      <c r="C265" s="137">
        <v>16.691795506081284</v>
      </c>
      <c r="D265" s="137">
        <v>86.90625</v>
      </c>
    </row>
    <row r="266" spans="1:9" x14ac:dyDescent="0.2">
      <c r="A266" s="4" t="s">
        <v>215</v>
      </c>
      <c r="B266" s="137">
        <v>3.6825396825396801</v>
      </c>
      <c r="C266" s="137">
        <v>19.124484642341859</v>
      </c>
      <c r="D266" s="137">
        <v>96.84375</v>
      </c>
    </row>
    <row r="267" spans="1:9" x14ac:dyDescent="0.2">
      <c r="A267" s="4" t="s">
        <v>228</v>
      </c>
      <c r="B267" s="137">
        <v>12.25</v>
      </c>
      <c r="C267" s="137">
        <v>20.542645846217287</v>
      </c>
      <c r="D267" s="137">
        <v>96.84375</v>
      </c>
    </row>
    <row r="271" spans="1:9" x14ac:dyDescent="0.2">
      <c r="A271" s="101" t="s">
        <v>258</v>
      </c>
    </row>
    <row r="272" spans="1:9" x14ac:dyDescent="0.2">
      <c r="A272" s="4" t="s">
        <v>119</v>
      </c>
      <c r="B272" s="4" t="s">
        <v>85</v>
      </c>
      <c r="C272" s="4" t="s">
        <v>86</v>
      </c>
      <c r="D272" s="4" t="s">
        <v>87</v>
      </c>
    </row>
    <row r="273" spans="1:9" x14ac:dyDescent="0.2">
      <c r="A273" s="4" t="s">
        <v>212</v>
      </c>
      <c r="B273" s="130">
        <v>3.0594405594405596E-2</v>
      </c>
      <c r="C273" s="130">
        <v>5.8577785850513125E-2</v>
      </c>
      <c r="D273" s="130">
        <v>6.48329832175258E-2</v>
      </c>
    </row>
    <row r="274" spans="1:9" x14ac:dyDescent="0.2">
      <c r="A274" s="4" t="s">
        <v>213</v>
      </c>
      <c r="B274" s="134">
        <v>3.0546623794212219E-2</v>
      </c>
      <c r="C274" s="134">
        <v>5.9009293512586845E-2</v>
      </c>
      <c r="D274" s="134">
        <v>6.5219627610328151E-2</v>
      </c>
    </row>
    <row r="275" spans="1:9" x14ac:dyDescent="0.2">
      <c r="A275" s="4" t="s">
        <v>214</v>
      </c>
      <c r="B275" s="134">
        <v>2.7871621621621621E-2</v>
      </c>
      <c r="C275" s="134">
        <v>5.9351214208046392E-2</v>
      </c>
      <c r="D275" s="134">
        <v>6.6438309706301296E-2</v>
      </c>
    </row>
    <row r="276" spans="1:9" x14ac:dyDescent="0.2">
      <c r="A276" s="4" t="s">
        <v>215</v>
      </c>
      <c r="B276" s="134">
        <v>2.7071369975389663E-2</v>
      </c>
      <c r="C276" s="134">
        <v>5.900900900900901E-2</v>
      </c>
      <c r="D276" s="134">
        <v>7.0035244829649984E-2</v>
      </c>
    </row>
    <row r="277" spans="1:9" x14ac:dyDescent="0.2">
      <c r="A277" s="4" t="s">
        <v>228</v>
      </c>
      <c r="B277" s="134">
        <v>3.1347962382445138E-2</v>
      </c>
      <c r="C277" s="134">
        <v>6.1425728243169893E-2</v>
      </c>
      <c r="D277" s="134">
        <v>7.2179420575003594E-2</v>
      </c>
    </row>
    <row r="278" spans="1:9" x14ac:dyDescent="0.2">
      <c r="A278" s="4" t="s">
        <v>243</v>
      </c>
      <c r="B278" s="134">
        <v>3.4000000000000002E-2</v>
      </c>
      <c r="C278" s="134">
        <v>7.3999999999999996E-2</v>
      </c>
      <c r="D278" s="134">
        <v>0.08</v>
      </c>
    </row>
    <row r="280" spans="1:9" x14ac:dyDescent="0.2">
      <c r="C280" s="4">
        <v>2015</v>
      </c>
      <c r="D280" s="4">
        <v>2016</v>
      </c>
      <c r="E280" s="4">
        <v>2017</v>
      </c>
      <c r="F280" s="4">
        <v>2018</v>
      </c>
      <c r="G280" s="4">
        <v>2019</v>
      </c>
    </row>
    <row r="281" spans="1:9" x14ac:dyDescent="0.2">
      <c r="A281" s="4" t="s">
        <v>201</v>
      </c>
      <c r="B281" s="4" t="s">
        <v>202</v>
      </c>
      <c r="C281" s="4" t="s">
        <v>149</v>
      </c>
      <c r="D281" s="4" t="s">
        <v>149</v>
      </c>
      <c r="E281" s="4" t="s">
        <v>149</v>
      </c>
      <c r="F281" s="4" t="s">
        <v>149</v>
      </c>
      <c r="G281" s="4" t="s">
        <v>149</v>
      </c>
      <c r="H281" s="4" t="s">
        <v>203</v>
      </c>
      <c r="I281" s="4" t="s">
        <v>87</v>
      </c>
    </row>
    <row r="282" spans="1:9" x14ac:dyDescent="0.2">
      <c r="A282" s="4" t="s">
        <v>239</v>
      </c>
      <c r="B282" s="24" t="s">
        <v>259</v>
      </c>
      <c r="C282" s="120">
        <v>32</v>
      </c>
      <c r="D282" s="120">
        <v>27</v>
      </c>
      <c r="E282" s="120">
        <v>24</v>
      </c>
      <c r="F282" s="120">
        <v>26</v>
      </c>
      <c r="G282" s="120">
        <v>21</v>
      </c>
      <c r="H282" s="120">
        <v>318</v>
      </c>
      <c r="I282" s="120">
        <v>3268</v>
      </c>
    </row>
    <row r="283" spans="1:9" x14ac:dyDescent="0.2">
      <c r="A283" s="4" t="s">
        <v>239</v>
      </c>
      <c r="B283" s="24" t="s">
        <v>260</v>
      </c>
      <c r="C283" s="120">
        <v>858</v>
      </c>
      <c r="D283" s="120">
        <v>807</v>
      </c>
      <c r="E283" s="120">
        <v>799</v>
      </c>
      <c r="F283" s="120">
        <v>761</v>
      </c>
      <c r="G283" s="120">
        <v>738</v>
      </c>
      <c r="H283" s="120">
        <v>5826</v>
      </c>
      <c r="I283" s="120">
        <v>47458</v>
      </c>
    </row>
    <row r="284" spans="1:9" x14ac:dyDescent="0.2">
      <c r="A284" s="4" t="s">
        <v>239</v>
      </c>
      <c r="B284" s="24" t="s">
        <v>261</v>
      </c>
      <c r="C284" s="134">
        <v>3.7296037296037296E-2</v>
      </c>
      <c r="D284" s="134">
        <v>3.3457249070631967E-2</v>
      </c>
      <c r="E284" s="134">
        <v>3.0037546933667083E-2</v>
      </c>
      <c r="F284" s="134">
        <v>3.4165571616294348E-2</v>
      </c>
      <c r="G284" s="134">
        <v>2.8455284552845499E-2</v>
      </c>
      <c r="H284" s="134">
        <v>5.4582904222451101E-2</v>
      </c>
      <c r="I284" s="134">
        <v>6.8860887521597997E-2</v>
      </c>
    </row>
    <row r="285" spans="1:9" x14ac:dyDescent="0.2">
      <c r="A285" s="4" t="s">
        <v>241</v>
      </c>
      <c r="B285" s="24" t="s">
        <v>259</v>
      </c>
      <c r="C285" s="120">
        <v>6</v>
      </c>
      <c r="D285" s="120">
        <v>6</v>
      </c>
      <c r="E285" s="120">
        <v>9</v>
      </c>
      <c r="F285" s="120">
        <v>14</v>
      </c>
      <c r="G285" s="120">
        <v>22</v>
      </c>
      <c r="H285" s="120">
        <v>289</v>
      </c>
      <c r="I285" s="120">
        <v>2503</v>
      </c>
    </row>
    <row r="286" spans="1:9" x14ac:dyDescent="0.2">
      <c r="A286" s="4" t="s">
        <v>241</v>
      </c>
      <c r="B286" s="24" t="s">
        <v>260</v>
      </c>
      <c r="C286" s="120">
        <v>332</v>
      </c>
      <c r="D286" s="120">
        <v>329</v>
      </c>
      <c r="E286" s="120">
        <v>372</v>
      </c>
      <c r="F286" s="120">
        <v>460</v>
      </c>
      <c r="G286" s="120">
        <v>518</v>
      </c>
      <c r="H286" s="120">
        <v>2781</v>
      </c>
      <c r="I286" s="120">
        <v>21235</v>
      </c>
    </row>
    <row r="287" spans="1:9" x14ac:dyDescent="0.2">
      <c r="A287" s="4" t="s">
        <v>241</v>
      </c>
      <c r="B287" s="24" t="s">
        <v>261</v>
      </c>
      <c r="C287" s="134">
        <v>1.8072289156626505E-2</v>
      </c>
      <c r="D287" s="134">
        <v>1.82370820668693E-2</v>
      </c>
      <c r="E287" s="134">
        <v>2.4193548387096774E-2</v>
      </c>
      <c r="F287" s="134">
        <v>3.0434782608695653E-2</v>
      </c>
      <c r="G287" s="134">
        <v>4.2471042471042497E-2</v>
      </c>
      <c r="H287" s="134">
        <v>0.103919453434017</v>
      </c>
      <c r="I287" s="134">
        <v>0.117871438662585</v>
      </c>
    </row>
    <row r="288" spans="1:9" x14ac:dyDescent="0.2">
      <c r="A288" s="4" t="s">
        <v>240</v>
      </c>
      <c r="B288" s="24" t="s">
        <v>259</v>
      </c>
      <c r="C288" s="120" t="s">
        <v>59</v>
      </c>
      <c r="D288" s="120" t="s">
        <v>59</v>
      </c>
      <c r="E288" s="120" t="s">
        <v>59</v>
      </c>
      <c r="F288" s="120" t="s">
        <v>59</v>
      </c>
      <c r="G288" s="120">
        <v>0</v>
      </c>
      <c r="H288" s="120">
        <v>167</v>
      </c>
      <c r="I288" s="120">
        <v>963</v>
      </c>
    </row>
    <row r="289" spans="1:9" x14ac:dyDescent="0.2">
      <c r="A289" s="4" t="s">
        <v>240</v>
      </c>
      <c r="B289" s="24" t="s">
        <v>260</v>
      </c>
      <c r="C289" s="120">
        <v>16</v>
      </c>
      <c r="D289" s="120">
        <v>15</v>
      </c>
      <c r="E289" s="120">
        <v>15</v>
      </c>
      <c r="F289" s="120">
        <v>15</v>
      </c>
      <c r="G289" s="120">
        <v>10</v>
      </c>
      <c r="H289" s="120">
        <v>1897</v>
      </c>
      <c r="I289" s="120">
        <v>15415</v>
      </c>
    </row>
    <row r="290" spans="1:9" x14ac:dyDescent="0.2">
      <c r="A290" s="4" t="s">
        <v>240</v>
      </c>
      <c r="B290" s="24" t="s">
        <v>261</v>
      </c>
      <c r="C290" s="134">
        <v>0</v>
      </c>
      <c r="D290" s="134">
        <v>0</v>
      </c>
      <c r="E290" s="134">
        <v>0</v>
      </c>
      <c r="F290" s="134">
        <v>0</v>
      </c>
      <c r="G290" s="134">
        <v>0</v>
      </c>
      <c r="H290" s="134">
        <v>8.8033737480231897E-2</v>
      </c>
      <c r="I290" s="134">
        <v>6.2471618553357103E-2</v>
      </c>
    </row>
    <row r="294" spans="1:9" x14ac:dyDescent="0.2">
      <c r="A294" s="101" t="s">
        <v>262</v>
      </c>
    </row>
    <row r="295" spans="1:9" x14ac:dyDescent="0.2">
      <c r="A295" s="4" t="s">
        <v>119</v>
      </c>
      <c r="B295" s="4" t="s">
        <v>85</v>
      </c>
      <c r="C295" s="4" t="s">
        <v>86</v>
      </c>
      <c r="D295" s="4" t="s">
        <v>87</v>
      </c>
    </row>
    <row r="296" spans="1:9" x14ac:dyDescent="0.2">
      <c r="A296" s="4">
        <v>2015</v>
      </c>
      <c r="B296" s="134">
        <v>1.5228426395939101E-2</v>
      </c>
      <c r="C296" s="134">
        <v>3.5126722987994699E-2</v>
      </c>
      <c r="D296" s="134">
        <v>9.5472616151427103E-2</v>
      </c>
    </row>
    <row r="297" spans="1:9" x14ac:dyDescent="0.2">
      <c r="A297" s="4">
        <v>2016</v>
      </c>
      <c r="B297" s="134">
        <v>2.0746887966804999E-2</v>
      </c>
      <c r="C297" s="134">
        <v>3.8749449581682097E-2</v>
      </c>
      <c r="D297" s="134">
        <v>0.10617626648160999</v>
      </c>
    </row>
    <row r="298" spans="1:9" x14ac:dyDescent="0.2">
      <c r="A298" s="4">
        <v>2017</v>
      </c>
      <c r="B298" s="134">
        <v>1.9305019305019301E-2</v>
      </c>
      <c r="C298" s="134">
        <v>4.4522042776080302E-2</v>
      </c>
      <c r="D298" s="134">
        <v>0.118158171453871</v>
      </c>
    </row>
    <row r="299" spans="1:9" x14ac:dyDescent="0.2">
      <c r="A299" s="4">
        <v>2018</v>
      </c>
      <c r="B299" s="134">
        <v>3.2608695652173898E-2</v>
      </c>
      <c r="C299" s="134">
        <v>6.47993311036789E-2</v>
      </c>
      <c r="D299" s="134">
        <v>0.133851421118417</v>
      </c>
    </row>
    <row r="300" spans="1:9" x14ac:dyDescent="0.2">
      <c r="A300" s="4">
        <v>2019</v>
      </c>
      <c r="B300" s="134">
        <v>3.6923076923076899E-2</v>
      </c>
      <c r="C300" s="134">
        <v>6.5531914893616997E-2</v>
      </c>
      <c r="D300" s="134">
        <v>0.13269522464563999</v>
      </c>
    </row>
    <row r="302" spans="1:9" x14ac:dyDescent="0.2">
      <c r="C302" s="4">
        <v>2015</v>
      </c>
      <c r="D302" s="4">
        <v>2016</v>
      </c>
      <c r="E302" s="4">
        <v>2017</v>
      </c>
      <c r="F302" s="4">
        <v>2018</v>
      </c>
      <c r="G302" s="4">
        <v>2019</v>
      </c>
    </row>
    <row r="303" spans="1:9" x14ac:dyDescent="0.2">
      <c r="A303" s="4" t="s">
        <v>201</v>
      </c>
      <c r="B303" s="4" t="s">
        <v>202</v>
      </c>
      <c r="C303" s="4" t="s">
        <v>149</v>
      </c>
      <c r="D303" s="4" t="s">
        <v>149</v>
      </c>
      <c r="E303" s="4" t="s">
        <v>149</v>
      </c>
      <c r="F303" s="4" t="s">
        <v>149</v>
      </c>
      <c r="G303" s="4" t="s">
        <v>149</v>
      </c>
      <c r="H303" s="4" t="s">
        <v>203</v>
      </c>
      <c r="I303" s="4" t="s">
        <v>87</v>
      </c>
    </row>
    <row r="304" spans="1:9" x14ac:dyDescent="0.2">
      <c r="A304" s="4" t="s">
        <v>239</v>
      </c>
      <c r="B304" s="24" t="s">
        <v>259</v>
      </c>
      <c r="C304" s="120">
        <v>2</v>
      </c>
      <c r="D304" s="120">
        <v>0</v>
      </c>
      <c r="E304" s="120">
        <v>4</v>
      </c>
      <c r="F304" s="120">
        <v>6</v>
      </c>
      <c r="G304" s="120">
        <v>2</v>
      </c>
      <c r="H304" s="120">
        <v>45</v>
      </c>
      <c r="I304" s="120">
        <v>1120</v>
      </c>
    </row>
    <row r="305" spans="1:9" x14ac:dyDescent="0.2">
      <c r="A305" s="4" t="s">
        <v>239</v>
      </c>
      <c r="B305" s="24" t="s">
        <v>260</v>
      </c>
      <c r="C305" s="120">
        <v>103</v>
      </c>
      <c r="D305" s="120">
        <v>116</v>
      </c>
      <c r="E305" s="120">
        <v>128</v>
      </c>
      <c r="F305" s="120">
        <v>192</v>
      </c>
      <c r="G305" s="120">
        <v>177</v>
      </c>
      <c r="H305" s="120">
        <v>1196</v>
      </c>
      <c r="I305" s="120">
        <v>10085</v>
      </c>
    </row>
    <row r="306" spans="1:9" x14ac:dyDescent="0.2">
      <c r="A306" s="4" t="s">
        <v>239</v>
      </c>
      <c r="B306" s="24" t="s">
        <v>261</v>
      </c>
      <c r="C306" s="134">
        <v>1.94174757281553E-2</v>
      </c>
      <c r="D306" s="134">
        <v>0</v>
      </c>
      <c r="E306" s="134">
        <v>3.125E-2</v>
      </c>
      <c r="F306" s="134">
        <v>3.125E-2</v>
      </c>
      <c r="G306" s="134">
        <v>1.12994350282486E-2</v>
      </c>
      <c r="H306" s="134">
        <v>3.7625418060200672E-2</v>
      </c>
      <c r="I306" s="134">
        <v>0.11105602379771938</v>
      </c>
    </row>
    <row r="307" spans="1:9" x14ac:dyDescent="0.2">
      <c r="A307" s="4" t="s">
        <v>241</v>
      </c>
      <c r="B307" s="24" t="s">
        <v>259</v>
      </c>
      <c r="C307" s="120">
        <v>1</v>
      </c>
      <c r="D307" s="120">
        <v>5</v>
      </c>
      <c r="E307" s="120">
        <v>1</v>
      </c>
      <c r="F307" s="120">
        <v>3</v>
      </c>
      <c r="G307" s="120">
        <v>10</v>
      </c>
      <c r="H307" s="120">
        <v>99</v>
      </c>
      <c r="I307" s="120">
        <v>1123</v>
      </c>
    </row>
    <row r="308" spans="1:9" x14ac:dyDescent="0.2">
      <c r="A308" s="4" t="s">
        <v>241</v>
      </c>
      <c r="B308" s="24" t="s">
        <v>260</v>
      </c>
      <c r="C308" s="120">
        <v>92</v>
      </c>
      <c r="D308" s="120">
        <v>125</v>
      </c>
      <c r="E308" s="120">
        <v>130</v>
      </c>
      <c r="F308" s="120">
        <v>84</v>
      </c>
      <c r="G308" s="120">
        <v>148</v>
      </c>
      <c r="H308" s="120">
        <v>948</v>
      </c>
      <c r="I308" s="120">
        <v>6884</v>
      </c>
    </row>
    <row r="309" spans="1:9" x14ac:dyDescent="0.2">
      <c r="A309" s="4" t="s">
        <v>241</v>
      </c>
      <c r="B309" s="24" t="s">
        <v>261</v>
      </c>
      <c r="C309" s="134">
        <v>1.0869565217391301E-2</v>
      </c>
      <c r="D309" s="134">
        <v>0.04</v>
      </c>
      <c r="E309" s="134">
        <v>7.6923076923076901E-3</v>
      </c>
      <c r="F309" s="134">
        <v>3.5714285714285698E-2</v>
      </c>
      <c r="G309" s="134">
        <v>6.7567567567567599E-2</v>
      </c>
      <c r="H309" s="134">
        <v>0.10443037974683544</v>
      </c>
      <c r="I309" s="134">
        <v>0.16313190005810574</v>
      </c>
    </row>
    <row r="310" spans="1:9" x14ac:dyDescent="0.2">
      <c r="A310" s="4" t="s">
        <v>240</v>
      </c>
      <c r="B310" s="24" t="s">
        <v>259</v>
      </c>
      <c r="C310" s="120">
        <v>0</v>
      </c>
      <c r="D310" s="120">
        <v>0</v>
      </c>
      <c r="E310" s="120">
        <v>0</v>
      </c>
      <c r="F310" s="120">
        <v>0</v>
      </c>
      <c r="G310" s="120">
        <v>0</v>
      </c>
      <c r="H310" s="120">
        <v>10</v>
      </c>
      <c r="I310" s="120">
        <v>294</v>
      </c>
    </row>
    <row r="311" spans="1:9" x14ac:dyDescent="0.2">
      <c r="A311" s="4" t="s">
        <v>240</v>
      </c>
      <c r="B311" s="24" t="s">
        <v>260</v>
      </c>
      <c r="C311" s="120">
        <v>2</v>
      </c>
      <c r="D311" s="120">
        <v>0</v>
      </c>
      <c r="E311" s="120">
        <v>1</v>
      </c>
      <c r="F311" s="120">
        <v>0</v>
      </c>
      <c r="G311" s="120">
        <v>0</v>
      </c>
      <c r="H311" s="120">
        <v>206</v>
      </c>
      <c r="I311" s="120">
        <v>2150</v>
      </c>
    </row>
    <row r="312" spans="1:9" x14ac:dyDescent="0.2">
      <c r="A312" s="4" t="s">
        <v>240</v>
      </c>
      <c r="B312" s="24" t="s">
        <v>261</v>
      </c>
      <c r="C312" s="134">
        <v>0</v>
      </c>
      <c r="D312" s="134">
        <v>0</v>
      </c>
      <c r="E312" s="134">
        <v>0</v>
      </c>
      <c r="F312" s="134">
        <v>0</v>
      </c>
      <c r="G312" s="134">
        <v>0</v>
      </c>
      <c r="H312" s="134">
        <v>4.8543689320388349E-2</v>
      </c>
      <c r="I312" s="134">
        <v>0.13674418604651162</v>
      </c>
    </row>
    <row r="316" spans="1:9" x14ac:dyDescent="0.2">
      <c r="A316" s="101" t="s">
        <v>263</v>
      </c>
    </row>
    <row r="317" spans="1:9" x14ac:dyDescent="0.2">
      <c r="A317" s="4" t="s">
        <v>119</v>
      </c>
      <c r="B317" s="4" t="s">
        <v>85</v>
      </c>
      <c r="C317" s="4" t="s">
        <v>256</v>
      </c>
      <c r="D317" s="4" t="s">
        <v>257</v>
      </c>
    </row>
    <row r="318" spans="1:9" x14ac:dyDescent="0.2">
      <c r="A318" s="4" t="s">
        <v>212</v>
      </c>
      <c r="B318" s="13">
        <v>9</v>
      </c>
      <c r="C318" s="13">
        <v>24.428571428571427</v>
      </c>
      <c r="D318" s="13">
        <v>72.59375</v>
      </c>
    </row>
    <row r="319" spans="1:9" x14ac:dyDescent="0.2">
      <c r="A319" s="4" t="s">
        <v>213</v>
      </c>
      <c r="B319" s="13">
        <v>14</v>
      </c>
      <c r="C319" s="13">
        <v>30.857142857142858</v>
      </c>
      <c r="D319" s="13">
        <v>86.5</v>
      </c>
    </row>
    <row r="320" spans="1:9" x14ac:dyDescent="0.2">
      <c r="A320" s="4" t="s">
        <v>214</v>
      </c>
      <c r="B320" s="13">
        <v>15</v>
      </c>
      <c r="C320" s="13">
        <v>31.571428571428573</v>
      </c>
      <c r="D320" s="13">
        <v>96.25</v>
      </c>
    </row>
    <row r="321" spans="1:4" x14ac:dyDescent="0.2">
      <c r="A321" s="4" t="s">
        <v>215</v>
      </c>
      <c r="B321" s="13">
        <v>16</v>
      </c>
      <c r="C321" s="13">
        <v>26.142857142857142</v>
      </c>
      <c r="D321" s="13">
        <v>100.40625</v>
      </c>
    </row>
    <row r="322" spans="1:4" x14ac:dyDescent="0.2">
      <c r="A322" s="4" t="s">
        <v>228</v>
      </c>
      <c r="B322" s="13">
        <v>15</v>
      </c>
      <c r="C322" s="13">
        <v>29.285714285714285</v>
      </c>
      <c r="D322" s="13">
        <v>105.65625</v>
      </c>
    </row>
    <row r="326" spans="1:4" x14ac:dyDescent="0.2">
      <c r="A326" s="101" t="s">
        <v>264</v>
      </c>
    </row>
    <row r="327" spans="1:4" x14ac:dyDescent="0.2">
      <c r="A327" s="4" t="s">
        <v>119</v>
      </c>
      <c r="B327" s="4" t="s">
        <v>85</v>
      </c>
      <c r="C327" s="4" t="s">
        <v>256</v>
      </c>
      <c r="D327" s="4" t="s">
        <v>257</v>
      </c>
    </row>
    <row r="328" spans="1:4" x14ac:dyDescent="0.2">
      <c r="A328" s="4">
        <v>2017</v>
      </c>
      <c r="B328" s="115">
        <v>47</v>
      </c>
      <c r="C328" s="138">
        <v>17</v>
      </c>
      <c r="D328" s="138">
        <v>14.21875</v>
      </c>
    </row>
    <row r="329" spans="1:4" x14ac:dyDescent="0.2">
      <c r="A329" s="4">
        <v>2018</v>
      </c>
      <c r="B329" s="115">
        <v>67</v>
      </c>
      <c r="C329" s="138">
        <v>26.285714285714285</v>
      </c>
      <c r="D329" s="138">
        <v>23.34375</v>
      </c>
    </row>
    <row r="330" spans="1:4" x14ac:dyDescent="0.2">
      <c r="A330" s="4">
        <v>2019</v>
      </c>
      <c r="B330" s="115">
        <v>46</v>
      </c>
      <c r="C330" s="138">
        <v>37.142857142857146</v>
      </c>
      <c r="D330" s="138">
        <v>30.40625</v>
      </c>
    </row>
    <row r="334" spans="1:4" x14ac:dyDescent="0.2">
      <c r="A334" s="101" t="s">
        <v>265</v>
      </c>
    </row>
    <row r="335" spans="1:4" x14ac:dyDescent="0.2">
      <c r="A335" s="4" t="s">
        <v>119</v>
      </c>
      <c r="B335" s="4" t="s">
        <v>85</v>
      </c>
      <c r="C335" s="4" t="s">
        <v>86</v>
      </c>
      <c r="D335" s="4" t="s">
        <v>87</v>
      </c>
    </row>
    <row r="336" spans="1:4" x14ac:dyDescent="0.2">
      <c r="A336" s="4" t="s">
        <v>212</v>
      </c>
      <c r="B336" s="130">
        <v>0.83462650235813196</v>
      </c>
      <c r="C336" s="130">
        <v>0.85059388967121796</v>
      </c>
      <c r="D336" s="130">
        <v>0.82891401098166595</v>
      </c>
    </row>
    <row r="337" spans="1:7" x14ac:dyDescent="0.2">
      <c r="A337" s="4" t="s">
        <v>213</v>
      </c>
      <c r="B337" s="130">
        <v>0.89512695158492395</v>
      </c>
      <c r="C337" s="130">
        <v>0.86568510489714001</v>
      </c>
      <c r="D337" s="130">
        <v>0.83342063907805097</v>
      </c>
    </row>
    <row r="338" spans="1:7" x14ac:dyDescent="0.2">
      <c r="A338" s="4" t="s">
        <v>214</v>
      </c>
      <c r="B338" s="130">
        <v>0.81900452488687803</v>
      </c>
      <c r="C338" s="130">
        <v>0.88158449220396096</v>
      </c>
      <c r="D338" s="130">
        <v>0.82997659249370503</v>
      </c>
    </row>
    <row r="339" spans="1:7" x14ac:dyDescent="0.2">
      <c r="A339" s="4" t="s">
        <v>215</v>
      </c>
      <c r="B339" s="130">
        <v>0.76131449985586597</v>
      </c>
      <c r="C339" s="130">
        <v>0.862804007871532</v>
      </c>
      <c r="D339" s="130">
        <v>0.84168931884688802</v>
      </c>
    </row>
    <row r="340" spans="1:7" x14ac:dyDescent="0.2">
      <c r="A340" s="4" t="s">
        <v>228</v>
      </c>
      <c r="B340" s="130">
        <v>0.76370926021727903</v>
      </c>
      <c r="C340" s="130">
        <v>0.86819268016601703</v>
      </c>
      <c r="D340" s="130">
        <v>0.85242594179475195</v>
      </c>
    </row>
    <row r="344" spans="1:7" x14ac:dyDescent="0.2">
      <c r="A344" s="101" t="s">
        <v>266</v>
      </c>
    </row>
    <row r="345" spans="1:7" x14ac:dyDescent="0.2">
      <c r="A345" s="4" t="s">
        <v>119</v>
      </c>
      <c r="B345" s="4" t="s">
        <v>85</v>
      </c>
      <c r="C345" s="4" t="s">
        <v>86</v>
      </c>
      <c r="D345" s="4" t="s">
        <v>87</v>
      </c>
    </row>
    <row r="346" spans="1:7" x14ac:dyDescent="0.2">
      <c r="A346" s="4" t="s">
        <v>212</v>
      </c>
      <c r="B346" s="134">
        <v>0.16747572815534001</v>
      </c>
      <c r="C346" s="134">
        <v>0.14340544312630801</v>
      </c>
      <c r="D346" s="134">
        <v>0.113681900582006</v>
      </c>
    </row>
    <row r="347" spans="1:7" x14ac:dyDescent="0.2">
      <c r="A347" s="4" t="s">
        <v>213</v>
      </c>
      <c r="B347" s="134">
        <v>0.20833333333333301</v>
      </c>
      <c r="C347" s="134">
        <v>0.138550135501355</v>
      </c>
      <c r="D347" s="134">
        <v>0.11011235955056201</v>
      </c>
    </row>
    <row r="348" spans="1:7" x14ac:dyDescent="0.2">
      <c r="A348" s="4" t="s">
        <v>214</v>
      </c>
      <c r="B348" s="134">
        <v>6.8965517241379296E-2</v>
      </c>
      <c r="C348" s="134">
        <v>0.117764471057884</v>
      </c>
      <c r="D348" s="134">
        <v>9.8199161986270794E-2</v>
      </c>
    </row>
    <row r="349" spans="1:7" x14ac:dyDescent="0.2">
      <c r="A349" s="4" t="s">
        <v>215</v>
      </c>
      <c r="B349" s="134">
        <v>9.77653631284916E-2</v>
      </c>
      <c r="C349" s="134">
        <v>0.127962085308057</v>
      </c>
      <c r="D349" s="134">
        <v>0.104472901073136</v>
      </c>
    </row>
    <row r="350" spans="1:7" x14ac:dyDescent="0.2">
      <c r="A350" s="4" t="s">
        <v>228</v>
      </c>
      <c r="B350" s="134">
        <v>8.67469879518072E-2</v>
      </c>
      <c r="C350" s="134">
        <v>0.135500482780818</v>
      </c>
      <c r="D350" s="134">
        <v>0.105915567515109</v>
      </c>
    </row>
    <row r="352" spans="1:7" x14ac:dyDescent="0.2">
      <c r="C352" s="4">
        <v>2015</v>
      </c>
      <c r="D352" s="4">
        <v>2016</v>
      </c>
      <c r="E352" s="4">
        <v>2017</v>
      </c>
      <c r="F352" s="4">
        <v>2018</v>
      </c>
      <c r="G352" s="4">
        <v>2019</v>
      </c>
    </row>
    <row r="353" spans="1:9" x14ac:dyDescent="0.2">
      <c r="A353" s="4" t="s">
        <v>201</v>
      </c>
      <c r="B353" s="4" t="s">
        <v>202</v>
      </c>
      <c r="C353" s="4" t="s">
        <v>149</v>
      </c>
      <c r="D353" s="4" t="s">
        <v>149</v>
      </c>
      <c r="E353" s="4" t="s">
        <v>149</v>
      </c>
      <c r="F353" s="4" t="s">
        <v>149</v>
      </c>
      <c r="G353" s="4" t="s">
        <v>149</v>
      </c>
      <c r="H353" s="4" t="s">
        <v>203</v>
      </c>
      <c r="I353" s="4" t="s">
        <v>87</v>
      </c>
    </row>
    <row r="354" spans="1:9" x14ac:dyDescent="0.2">
      <c r="A354" s="4" t="s">
        <v>239</v>
      </c>
      <c r="B354" s="24" t="s">
        <v>267</v>
      </c>
      <c r="C354" s="135">
        <v>64</v>
      </c>
      <c r="D354" s="135">
        <v>89</v>
      </c>
      <c r="E354" s="135">
        <v>21</v>
      </c>
      <c r="F354" s="135">
        <v>31</v>
      </c>
      <c r="G354" s="135">
        <v>26</v>
      </c>
      <c r="H354" s="135">
        <v>305</v>
      </c>
      <c r="I354" s="135">
        <v>1618</v>
      </c>
    </row>
    <row r="355" spans="1:9" x14ac:dyDescent="0.2">
      <c r="A355" s="4" t="s">
        <v>239</v>
      </c>
      <c r="B355" s="24" t="s">
        <v>268</v>
      </c>
      <c r="C355" s="135">
        <v>276</v>
      </c>
      <c r="D355" s="135">
        <v>331</v>
      </c>
      <c r="E355" s="135">
        <v>210</v>
      </c>
      <c r="F355" s="135">
        <v>206</v>
      </c>
      <c r="G355" s="135">
        <v>206</v>
      </c>
      <c r="H355" s="135">
        <v>1664</v>
      </c>
      <c r="I355" s="135">
        <v>12502</v>
      </c>
    </row>
    <row r="356" spans="1:9" x14ac:dyDescent="0.2">
      <c r="A356" s="4" t="s">
        <v>239</v>
      </c>
      <c r="B356" s="24" t="s">
        <v>269</v>
      </c>
      <c r="C356" s="139">
        <v>0.231884057971015</v>
      </c>
      <c r="D356" s="139">
        <v>0.26888217522658597</v>
      </c>
      <c r="E356" s="139">
        <v>0.1</v>
      </c>
      <c r="F356" s="139">
        <v>0.15048543689320401</v>
      </c>
      <c r="G356" s="139">
        <v>0.12621359223301001</v>
      </c>
      <c r="H356" s="139">
        <v>0.18329326923076922</v>
      </c>
      <c r="I356" s="139">
        <v>0.12941929291313389</v>
      </c>
    </row>
    <row r="357" spans="1:9" x14ac:dyDescent="0.2">
      <c r="A357" s="4" t="s">
        <v>241</v>
      </c>
      <c r="B357" s="24" t="s">
        <v>267</v>
      </c>
      <c r="C357" s="135">
        <v>5</v>
      </c>
      <c r="D357" s="135">
        <v>1</v>
      </c>
      <c r="E357" s="135">
        <v>3</v>
      </c>
      <c r="F357" s="135">
        <v>4</v>
      </c>
      <c r="G357" s="135">
        <v>10</v>
      </c>
      <c r="H357" s="135">
        <v>54</v>
      </c>
      <c r="I357" s="135">
        <v>497</v>
      </c>
    </row>
    <row r="358" spans="1:9" x14ac:dyDescent="0.2">
      <c r="A358" s="4" t="s">
        <v>241</v>
      </c>
      <c r="B358" s="24" t="s">
        <v>268</v>
      </c>
      <c r="C358" s="135">
        <v>136</v>
      </c>
      <c r="D358" s="135">
        <v>101</v>
      </c>
      <c r="E358" s="135">
        <v>138</v>
      </c>
      <c r="F358" s="135">
        <v>152</v>
      </c>
      <c r="G358" s="135">
        <v>209</v>
      </c>
      <c r="H358" s="135">
        <v>1131</v>
      </c>
      <c r="I358" s="135">
        <v>8163</v>
      </c>
    </row>
    <row r="359" spans="1:9" x14ac:dyDescent="0.2">
      <c r="A359" s="4" t="s">
        <v>241</v>
      </c>
      <c r="B359" s="24" t="s">
        <v>269</v>
      </c>
      <c r="C359" s="139">
        <v>3.6764705882352901E-2</v>
      </c>
      <c r="D359" s="139">
        <v>9.9009900990098994E-3</v>
      </c>
      <c r="E359" s="139">
        <v>2.1739130434782601E-2</v>
      </c>
      <c r="F359" s="139">
        <v>2.6315789473684199E-2</v>
      </c>
      <c r="G359" s="139">
        <v>4.7846889952153103E-2</v>
      </c>
      <c r="H359" s="139">
        <v>4.7745358090185673E-2</v>
      </c>
      <c r="I359" s="139">
        <v>6.0884478745559231E-2</v>
      </c>
    </row>
    <row r="360" spans="1:9" x14ac:dyDescent="0.2">
      <c r="A360" s="4" t="s">
        <v>240</v>
      </c>
      <c r="B360" s="24" t="s">
        <v>267</v>
      </c>
      <c r="C360" s="135" t="s">
        <v>59</v>
      </c>
      <c r="D360" s="135" t="s">
        <v>59</v>
      </c>
      <c r="E360" s="135" t="s">
        <v>59</v>
      </c>
      <c r="F360" s="135" t="s">
        <v>59</v>
      </c>
      <c r="G360" s="135" t="s">
        <v>59</v>
      </c>
      <c r="H360" s="135" t="s">
        <v>59</v>
      </c>
      <c r="I360" s="135" t="s">
        <v>59</v>
      </c>
    </row>
    <row r="361" spans="1:9" x14ac:dyDescent="0.2">
      <c r="A361" s="4" t="s">
        <v>240</v>
      </c>
      <c r="B361" s="24" t="s">
        <v>268</v>
      </c>
      <c r="C361" s="135" t="s">
        <v>59</v>
      </c>
      <c r="D361" s="135" t="s">
        <v>59</v>
      </c>
      <c r="E361" s="135" t="s">
        <v>59</v>
      </c>
      <c r="F361" s="135" t="s">
        <v>59</v>
      </c>
      <c r="G361" s="135" t="s">
        <v>59</v>
      </c>
      <c r="H361" s="135" t="s">
        <v>59</v>
      </c>
      <c r="I361" s="135" t="s">
        <v>59</v>
      </c>
    </row>
    <row r="362" spans="1:9" x14ac:dyDescent="0.2">
      <c r="A362" s="4" t="s">
        <v>240</v>
      </c>
      <c r="B362" s="24" t="s">
        <v>269</v>
      </c>
      <c r="C362" s="139" t="s">
        <v>59</v>
      </c>
      <c r="D362" s="139" t="s">
        <v>59</v>
      </c>
      <c r="E362" s="139" t="s">
        <v>59</v>
      </c>
      <c r="F362" s="139" t="s">
        <v>59</v>
      </c>
      <c r="G362" s="139" t="s">
        <v>59</v>
      </c>
      <c r="H362" s="139" t="s">
        <v>59</v>
      </c>
      <c r="I362" s="139" t="s">
        <v>59</v>
      </c>
    </row>
    <row r="366" spans="1:9" x14ac:dyDescent="0.2">
      <c r="A366" s="101" t="s">
        <v>270</v>
      </c>
    </row>
    <row r="367" spans="1:9" x14ac:dyDescent="0.2">
      <c r="A367" s="4" t="s">
        <v>119</v>
      </c>
      <c r="B367" s="4" t="s">
        <v>85</v>
      </c>
      <c r="C367" s="4" t="s">
        <v>86</v>
      </c>
      <c r="D367" s="4" t="s">
        <v>87</v>
      </c>
    </row>
    <row r="368" spans="1:9" x14ac:dyDescent="0.2">
      <c r="A368" s="4">
        <v>2017</v>
      </c>
      <c r="B368" s="140">
        <v>4.5045045045045047</v>
      </c>
      <c r="C368" s="140">
        <v>6.1728395061728394</v>
      </c>
      <c r="D368" s="140">
        <v>3.8235294117647061</v>
      </c>
    </row>
    <row r="369" spans="1:10" x14ac:dyDescent="0.2">
      <c r="A369" s="4">
        <v>2018</v>
      </c>
      <c r="B369" s="140">
        <v>2.7027027027027026</v>
      </c>
      <c r="C369" s="140">
        <v>8.8967971530249113</v>
      </c>
      <c r="D369" s="140">
        <v>6.5986146554866938</v>
      </c>
    </row>
    <row r="370" spans="1:10" x14ac:dyDescent="0.2">
      <c r="A370" s="4">
        <v>2019</v>
      </c>
      <c r="B370" s="140">
        <v>14.912280701754385</v>
      </c>
      <c r="C370" s="140">
        <v>10.243055555555555</v>
      </c>
      <c r="D370" s="140">
        <v>6.138472519628837</v>
      </c>
    </row>
    <row r="372" spans="1:10" x14ac:dyDescent="0.2">
      <c r="B372" s="4" t="s">
        <v>85</v>
      </c>
      <c r="E372" s="4" t="s">
        <v>86</v>
      </c>
      <c r="H372" s="4" t="s">
        <v>87</v>
      </c>
    </row>
    <row r="373" spans="1:10" x14ac:dyDescent="0.2">
      <c r="A373" s="4" t="s">
        <v>120</v>
      </c>
      <c r="B373" s="4">
        <v>2017</v>
      </c>
      <c r="C373" s="4">
        <v>2018</v>
      </c>
      <c r="D373" s="4">
        <v>2019</v>
      </c>
      <c r="E373" s="4">
        <v>2017</v>
      </c>
      <c r="F373" s="4">
        <v>2018</v>
      </c>
      <c r="G373" s="4">
        <v>2019</v>
      </c>
      <c r="H373" s="4">
        <v>2017</v>
      </c>
      <c r="I373" s="4">
        <v>2018</v>
      </c>
      <c r="J373" s="4">
        <v>2019</v>
      </c>
    </row>
    <row r="374" spans="1:10" x14ac:dyDescent="0.2">
      <c r="A374" s="4" t="s">
        <v>271</v>
      </c>
      <c r="B374" s="120">
        <v>5</v>
      </c>
      <c r="C374" s="120">
        <v>3</v>
      </c>
      <c r="D374" s="120">
        <v>17</v>
      </c>
      <c r="E374" s="120">
        <v>35</v>
      </c>
      <c r="F374" s="120">
        <v>50</v>
      </c>
      <c r="G374" s="120">
        <v>59</v>
      </c>
      <c r="H374" s="120">
        <v>104</v>
      </c>
      <c r="I374" s="120">
        <v>181</v>
      </c>
      <c r="J374" s="120">
        <v>172</v>
      </c>
    </row>
    <row r="375" spans="1:10" x14ac:dyDescent="0.2">
      <c r="A375" s="4" t="s">
        <v>272</v>
      </c>
      <c r="B375" s="120">
        <v>111</v>
      </c>
      <c r="C375" s="120">
        <v>111</v>
      </c>
      <c r="D375" s="120">
        <v>114</v>
      </c>
      <c r="E375" s="120">
        <v>567</v>
      </c>
      <c r="F375" s="120">
        <v>562</v>
      </c>
      <c r="G375" s="120">
        <v>576</v>
      </c>
      <c r="H375" s="120">
        <v>2720</v>
      </c>
      <c r="I375" s="120">
        <v>2743</v>
      </c>
      <c r="J375" s="120">
        <v>2802</v>
      </c>
    </row>
    <row r="376" spans="1:10" x14ac:dyDescent="0.2">
      <c r="A376" s="4" t="s">
        <v>273</v>
      </c>
      <c r="B376" s="120">
        <v>4.5045045045045047</v>
      </c>
      <c r="C376" s="120">
        <v>2.7027027027027026</v>
      </c>
      <c r="D376" s="120">
        <v>14.912280701754385</v>
      </c>
      <c r="E376" s="120">
        <v>6.1728395061728394</v>
      </c>
      <c r="F376" s="120">
        <v>8.8967971530249113</v>
      </c>
      <c r="G376" s="120">
        <v>10.243055555555555</v>
      </c>
      <c r="H376" s="120">
        <v>3.8235294117647061</v>
      </c>
      <c r="I376" s="120">
        <v>6.5986146554866938</v>
      </c>
      <c r="J376" s="120">
        <v>6.138472519628837</v>
      </c>
    </row>
    <row r="380" spans="1:10" x14ac:dyDescent="0.2">
      <c r="A380" s="101" t="s">
        <v>274</v>
      </c>
    </row>
    <row r="381" spans="1:10" x14ac:dyDescent="0.2">
      <c r="A381" s="4" t="s">
        <v>119</v>
      </c>
      <c r="B381" s="4" t="s">
        <v>85</v>
      </c>
      <c r="C381" s="4" t="s">
        <v>86</v>
      </c>
      <c r="D381" s="4" t="s">
        <v>87</v>
      </c>
    </row>
    <row r="382" spans="1:10" x14ac:dyDescent="0.2">
      <c r="A382" s="4">
        <v>2017</v>
      </c>
      <c r="B382" s="108">
        <v>1107.3568468468468</v>
      </c>
      <c r="C382" s="108">
        <v>2840.9968430335102</v>
      </c>
      <c r="D382" s="108">
        <v>9946.4943161764622</v>
      </c>
    </row>
    <row r="383" spans="1:10" x14ac:dyDescent="0.2">
      <c r="A383" s="4">
        <v>2018</v>
      </c>
      <c r="B383" s="108">
        <v>1872.7666666666667</v>
      </c>
      <c r="C383" s="108">
        <v>3918.5287900355866</v>
      </c>
      <c r="D383" s="108">
        <v>9884.4976339782497</v>
      </c>
    </row>
    <row r="384" spans="1:10" x14ac:dyDescent="0.2">
      <c r="A384" s="4">
        <v>2019</v>
      </c>
      <c r="B384" s="108">
        <v>5910.4914912280701</v>
      </c>
      <c r="C384" s="108">
        <v>5125.0231076388891</v>
      </c>
      <c r="D384" s="108">
        <v>10254.704411134906</v>
      </c>
    </row>
    <row r="386" spans="1:10" x14ac:dyDescent="0.2">
      <c r="B386" s="4">
        <v>2017</v>
      </c>
      <c r="C386" s="4">
        <v>2018</v>
      </c>
      <c r="D386" s="4">
        <v>2019</v>
      </c>
      <c r="E386" s="4">
        <v>2017</v>
      </c>
      <c r="F386" s="4">
        <v>2018</v>
      </c>
      <c r="G386" s="4">
        <v>2019</v>
      </c>
      <c r="H386" s="4">
        <v>2017</v>
      </c>
      <c r="I386" s="4">
        <v>2018</v>
      </c>
      <c r="J386" s="4">
        <v>2019</v>
      </c>
    </row>
    <row r="387" spans="1:10" x14ac:dyDescent="0.2">
      <c r="A387" s="4" t="s">
        <v>120</v>
      </c>
      <c r="B387" s="4" t="s">
        <v>275</v>
      </c>
      <c r="C387" s="4" t="s">
        <v>275</v>
      </c>
      <c r="D387" s="4" t="s">
        <v>275</v>
      </c>
      <c r="E387" s="4" t="s">
        <v>276</v>
      </c>
      <c r="F387" s="4" t="s">
        <v>276</v>
      </c>
      <c r="G387" s="4" t="s">
        <v>276</v>
      </c>
      <c r="H387" s="4" t="s">
        <v>87</v>
      </c>
      <c r="I387" s="4" t="s">
        <v>87</v>
      </c>
      <c r="J387" s="4" t="s">
        <v>87</v>
      </c>
    </row>
    <row r="388" spans="1:10" x14ac:dyDescent="0.2">
      <c r="A388" s="4" t="s">
        <v>277</v>
      </c>
      <c r="B388" s="120">
        <v>122916.61</v>
      </c>
      <c r="C388" s="120">
        <v>207877.1</v>
      </c>
      <c r="D388" s="120">
        <v>673796.03</v>
      </c>
      <c r="E388" s="120">
        <v>1610845.2100000002</v>
      </c>
      <c r="F388" s="120">
        <v>2202213.1799999997</v>
      </c>
      <c r="G388" s="120">
        <v>2952013.31</v>
      </c>
      <c r="H388" s="120">
        <v>27054464.539999977</v>
      </c>
      <c r="I388" s="120">
        <v>27113177.010002337</v>
      </c>
      <c r="J388" s="120">
        <v>28733681.760000005</v>
      </c>
    </row>
    <row r="389" spans="1:10" x14ac:dyDescent="0.2">
      <c r="A389" s="4" t="s">
        <v>278</v>
      </c>
      <c r="B389" s="120">
        <v>111</v>
      </c>
      <c r="C389" s="120">
        <v>111</v>
      </c>
      <c r="D389" s="120">
        <v>114</v>
      </c>
      <c r="E389" s="120">
        <v>567</v>
      </c>
      <c r="F389" s="120">
        <v>562</v>
      </c>
      <c r="G389" s="120">
        <v>576</v>
      </c>
      <c r="H389" s="120">
        <v>2720</v>
      </c>
      <c r="I389" s="120">
        <v>2743</v>
      </c>
      <c r="J389" s="120">
        <v>2802</v>
      </c>
    </row>
    <row r="390" spans="1:10" x14ac:dyDescent="0.2">
      <c r="A390" s="4" t="s">
        <v>279</v>
      </c>
      <c r="B390" s="120">
        <v>1107.3568468468468</v>
      </c>
      <c r="C390" s="120">
        <v>1872.7666666666667</v>
      </c>
      <c r="D390" s="120">
        <v>5910.4914912280701</v>
      </c>
      <c r="E390" s="120">
        <v>2840.9968430335102</v>
      </c>
      <c r="F390" s="120">
        <v>3918.5287900355866</v>
      </c>
      <c r="G390" s="120">
        <v>5125.0231076388891</v>
      </c>
      <c r="H390" s="120">
        <v>9946.4943161764622</v>
      </c>
      <c r="I390" s="120">
        <v>9884.4976339782497</v>
      </c>
      <c r="J390" s="120">
        <v>10254.704411134906</v>
      </c>
    </row>
  </sheetData>
  <mergeCells count="25">
    <mergeCell ref="H77:J77"/>
    <mergeCell ref="B2:F2"/>
    <mergeCell ref="G2:K2"/>
    <mergeCell ref="L2:P2"/>
    <mergeCell ref="C47:F47"/>
    <mergeCell ref="G47:J47"/>
    <mergeCell ref="K47:N47"/>
    <mergeCell ref="A49:A52"/>
    <mergeCell ref="A53:A56"/>
    <mergeCell ref="A57:A60"/>
    <mergeCell ref="B77:D77"/>
    <mergeCell ref="E77:G77"/>
    <mergeCell ref="B99:D99"/>
    <mergeCell ref="E99:G99"/>
    <mergeCell ref="H99:J99"/>
    <mergeCell ref="B109:D109"/>
    <mergeCell ref="E109:G109"/>
    <mergeCell ref="H109:J109"/>
    <mergeCell ref="F216:H216"/>
    <mergeCell ref="B117:E117"/>
    <mergeCell ref="F117:I117"/>
    <mergeCell ref="J117:M117"/>
    <mergeCell ref="B140:F140"/>
    <mergeCell ref="G140:K140"/>
    <mergeCell ref="G195:I195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35"/>
  <sheetViews>
    <sheetView topLeftCell="A22" workbookViewId="0">
      <selection activeCellId="1" sqref="A1:XFD1048576 A1:XFD1048576"/>
    </sheetView>
  </sheetViews>
  <sheetFormatPr defaultColWidth="9.140625" defaultRowHeight="18" customHeight="1" x14ac:dyDescent="0.25"/>
  <cols>
    <col min="1" max="1" width="46.140625" style="20" customWidth="1"/>
    <col min="2" max="2" width="18.85546875" style="20" customWidth="1"/>
    <col min="3" max="3" width="17.28515625" style="24" bestFit="1" customWidth="1"/>
    <col min="4" max="4" width="18" style="24" customWidth="1"/>
    <col min="5" max="5" width="16.85546875" style="24" bestFit="1" customWidth="1"/>
    <col min="6" max="6" width="19.85546875" style="24" bestFit="1" customWidth="1"/>
    <col min="7" max="7" width="14.42578125" style="24" bestFit="1" customWidth="1"/>
    <col min="8" max="8" width="12" style="24" bestFit="1" customWidth="1"/>
    <col min="9" max="9" width="13.7109375" style="24" bestFit="1" customWidth="1"/>
    <col min="10" max="11" width="14.42578125" style="24" customWidth="1"/>
    <col min="12" max="16384" width="9.140625" style="24"/>
  </cols>
  <sheetData>
    <row r="1" spans="1:11" s="4" customFormat="1" ht="12.75" x14ac:dyDescent="0.2">
      <c r="A1" s="3"/>
      <c r="B1" s="3"/>
    </row>
    <row r="2" spans="1:11" s="4" customFormat="1" ht="12.75" x14ac:dyDescent="0.2">
      <c r="A2" s="3"/>
      <c r="B2" s="3"/>
    </row>
    <row r="3" spans="1:11" s="4" customFormat="1" ht="12.75" x14ac:dyDescent="0.2">
      <c r="A3" s="3"/>
      <c r="B3" s="3"/>
    </row>
    <row r="4" spans="1:11" s="4" customFormat="1" ht="12.75" x14ac:dyDescent="0.2">
      <c r="A4" s="3"/>
      <c r="B4" s="3"/>
    </row>
    <row r="5" spans="1:11" s="4" customFormat="1" ht="12.75" x14ac:dyDescent="0.2">
      <c r="A5" s="3"/>
      <c r="B5" s="3"/>
    </row>
    <row r="6" spans="1:11" s="4" customFormat="1" ht="12.75" x14ac:dyDescent="0.2">
      <c r="A6" s="3"/>
      <c r="B6" s="3"/>
    </row>
    <row r="7" spans="1:11" s="4" customFormat="1" ht="12.75" x14ac:dyDescent="0.2">
      <c r="A7" s="3"/>
      <c r="B7" s="3"/>
    </row>
    <row r="8" spans="1:11" s="4" customFormat="1" ht="12.75" x14ac:dyDescent="0.2">
      <c r="A8" s="3"/>
      <c r="B8" s="3"/>
    </row>
    <row r="9" spans="1:11" s="4" customFormat="1" ht="12.75" x14ac:dyDescent="0.2">
      <c r="A9" s="3"/>
      <c r="B9" s="3"/>
    </row>
    <row r="10" spans="1:11" s="4" customFormat="1" ht="12.75" x14ac:dyDescent="0.2">
      <c r="A10" s="3"/>
      <c r="B10" s="3"/>
    </row>
    <row r="11" spans="1:11" s="4" customFormat="1" ht="12.75" x14ac:dyDescent="0.2">
      <c r="A11" s="3"/>
      <c r="B11" s="3"/>
    </row>
    <row r="12" spans="1:11" s="4" customFormat="1" ht="12.75" x14ac:dyDescent="0.2">
      <c r="A12" s="3"/>
      <c r="B12" s="3"/>
    </row>
    <row r="13" spans="1:11" s="4" customFormat="1" ht="12.75" x14ac:dyDescent="0.2">
      <c r="A13" s="3"/>
      <c r="B13" s="3"/>
    </row>
    <row r="14" spans="1:11" s="3" customFormat="1" ht="72" customHeight="1" x14ac:dyDescent="0.2">
      <c r="A14" s="5" t="s">
        <v>280</v>
      </c>
      <c r="B14" s="158" t="s">
        <v>281</v>
      </c>
      <c r="C14" s="158" t="s">
        <v>282</v>
      </c>
      <c r="D14" s="158" t="s">
        <v>283</v>
      </c>
      <c r="E14" s="158" t="s">
        <v>284</v>
      </c>
      <c r="F14" s="158" t="s">
        <v>285</v>
      </c>
      <c r="G14" s="158" t="s">
        <v>286</v>
      </c>
      <c r="H14" s="158" t="s">
        <v>287</v>
      </c>
      <c r="I14" s="158" t="s">
        <v>288</v>
      </c>
      <c r="J14" s="158" t="s">
        <v>289</v>
      </c>
      <c r="K14" s="158" t="s">
        <v>290</v>
      </c>
    </row>
    <row r="15" spans="1:11" s="9" customFormat="1" ht="15" x14ac:dyDescent="0.25">
      <c r="A15" s="6" t="s">
        <v>291</v>
      </c>
      <c r="B15" s="7">
        <v>11</v>
      </c>
      <c r="C15" s="8">
        <v>100</v>
      </c>
      <c r="D15" s="8">
        <v>20</v>
      </c>
      <c r="E15" s="8">
        <v>55.555555555555557</v>
      </c>
      <c r="F15" s="8">
        <v>100</v>
      </c>
      <c r="G15" s="8">
        <v>54.545454545454547</v>
      </c>
      <c r="H15" s="8">
        <v>100</v>
      </c>
      <c r="I15" s="8">
        <v>11.111111111111111</v>
      </c>
      <c r="J15" s="8">
        <v>56.363636363636367</v>
      </c>
      <c r="K15" s="8">
        <v>100</v>
      </c>
    </row>
    <row r="16" spans="1:11" s="9" customFormat="1" ht="15" x14ac:dyDescent="0.25">
      <c r="A16" s="6" t="s">
        <v>292</v>
      </c>
      <c r="B16" s="7">
        <v>16</v>
      </c>
      <c r="C16" s="8">
        <v>100</v>
      </c>
      <c r="D16" s="8">
        <v>6.666666666666667</v>
      </c>
      <c r="E16" s="8">
        <v>49.29577464788732</v>
      </c>
      <c r="F16" s="8">
        <v>100</v>
      </c>
      <c r="G16" s="8">
        <v>35.88267128249187</v>
      </c>
      <c r="H16" s="8">
        <v>100</v>
      </c>
      <c r="I16" s="8">
        <v>6.666666666666667</v>
      </c>
      <c r="J16" s="8">
        <v>47.058823529411768</v>
      </c>
      <c r="K16" s="8">
        <v>100</v>
      </c>
    </row>
    <row r="17" spans="1:11" s="9" customFormat="1" ht="26.25" thickBot="1" x14ac:dyDescent="0.3">
      <c r="A17" s="10" t="s">
        <v>293</v>
      </c>
      <c r="B17" s="11">
        <v>22</v>
      </c>
      <c r="C17" s="12">
        <v>91.379303921911941</v>
      </c>
      <c r="D17" s="12">
        <v>31.25</v>
      </c>
      <c r="E17" s="12">
        <v>64.220183486238525</v>
      </c>
      <c r="F17" s="12">
        <v>100</v>
      </c>
      <c r="G17" s="12">
        <v>70.552772634619316</v>
      </c>
      <c r="H17" s="12">
        <v>100</v>
      </c>
      <c r="I17" s="12">
        <v>35.294117647058826</v>
      </c>
      <c r="J17" s="12">
        <v>56.179775280898873</v>
      </c>
      <c r="K17" s="12">
        <v>100</v>
      </c>
    </row>
    <row r="18" spans="1:11" s="4" customFormat="1" ht="18" customHeight="1" x14ac:dyDescent="0.2">
      <c r="A18" s="3"/>
      <c r="B18" s="3"/>
    </row>
    <row r="19" spans="1:11" s="4" customFormat="1" ht="31.5" customHeight="1" x14ac:dyDescent="0.2">
      <c r="A19" s="3"/>
      <c r="B19" s="3"/>
    </row>
    <row r="20" spans="1:11" s="4" customFormat="1" ht="12.75" x14ac:dyDescent="0.2"/>
    <row r="21" spans="1:11" s="4" customFormat="1" ht="12.75" x14ac:dyDescent="0.2"/>
    <row r="22" spans="1:11" s="4" customFormat="1" ht="12.75" x14ac:dyDescent="0.2"/>
    <row r="23" spans="1:11" s="4" customFormat="1" ht="12.75" x14ac:dyDescent="0.2"/>
    <row r="24" spans="1:11" s="4" customFormat="1" ht="12.75" x14ac:dyDescent="0.2"/>
    <row r="25" spans="1:11" s="4" customFormat="1" ht="25.5" customHeight="1" x14ac:dyDescent="0.2"/>
    <row r="26" spans="1:11" s="4" customFormat="1" ht="33.75" customHeight="1" x14ac:dyDescent="0.2">
      <c r="A26" s="14"/>
      <c r="B26" s="213" t="s">
        <v>294</v>
      </c>
      <c r="C26" s="213"/>
      <c r="D26" s="213"/>
      <c r="E26" s="213"/>
      <c r="F26" s="213"/>
      <c r="G26" s="213"/>
      <c r="H26" s="213"/>
      <c r="I26" s="213"/>
    </row>
    <row r="27" spans="1:11" s="4" customFormat="1" ht="96.75" customHeight="1" x14ac:dyDescent="0.2">
      <c r="A27" s="15" t="s">
        <v>280</v>
      </c>
      <c r="B27" s="16" t="s">
        <v>295</v>
      </c>
      <c r="C27" s="16" t="s">
        <v>296</v>
      </c>
      <c r="D27" s="16" t="s">
        <v>297</v>
      </c>
      <c r="E27" s="16" t="s">
        <v>298</v>
      </c>
      <c r="F27" s="16" t="s">
        <v>299</v>
      </c>
      <c r="G27" s="16" t="s">
        <v>296</v>
      </c>
      <c r="H27" s="16" t="s">
        <v>300</v>
      </c>
      <c r="I27" s="16" t="s">
        <v>301</v>
      </c>
    </row>
    <row r="28" spans="1:11" ht="12.75" x14ac:dyDescent="0.25">
      <c r="A28" s="6" t="s">
        <v>291</v>
      </c>
      <c r="B28" s="17">
        <v>6</v>
      </c>
      <c r="C28" s="18">
        <v>100</v>
      </c>
      <c r="D28" s="18">
        <v>8.1666666666666661</v>
      </c>
      <c r="E28" s="18">
        <v>8.4</v>
      </c>
      <c r="F28" s="17">
        <v>9</v>
      </c>
      <c r="G28" s="18">
        <v>66.666666666666671</v>
      </c>
      <c r="H28" s="18">
        <v>100</v>
      </c>
      <c r="I28" s="19">
        <v>2542.1666666666665</v>
      </c>
    </row>
    <row r="29" spans="1:11" ht="12.75" x14ac:dyDescent="0.25">
      <c r="A29" s="6" t="s">
        <v>292</v>
      </c>
      <c r="B29" s="17">
        <v>9</v>
      </c>
      <c r="C29" s="18">
        <v>55.555555555555557</v>
      </c>
      <c r="D29" s="18">
        <v>3.3333333333333335</v>
      </c>
      <c r="E29" s="18">
        <v>8.75</v>
      </c>
      <c r="F29" s="17">
        <v>12</v>
      </c>
      <c r="G29" s="18">
        <v>58.333333333333336</v>
      </c>
      <c r="H29" s="18">
        <v>100</v>
      </c>
      <c r="I29" s="19">
        <v>1875.5</v>
      </c>
    </row>
    <row r="30" spans="1:11" ht="12.75" x14ac:dyDescent="0.25">
      <c r="A30" s="6" t="s">
        <v>302</v>
      </c>
      <c r="B30" s="17">
        <v>4</v>
      </c>
      <c r="C30" s="18">
        <v>100</v>
      </c>
      <c r="D30" s="18">
        <v>6</v>
      </c>
      <c r="E30" s="18">
        <v>7.5</v>
      </c>
      <c r="F30" s="17">
        <v>6</v>
      </c>
      <c r="G30" s="18">
        <v>66.666666666666671</v>
      </c>
      <c r="H30" s="18">
        <v>100</v>
      </c>
      <c r="I30" s="19">
        <v>2281.625</v>
      </c>
    </row>
    <row r="31" spans="1:11" ht="12.75" x14ac:dyDescent="0.25">
      <c r="A31" s="6" t="s">
        <v>303</v>
      </c>
      <c r="B31" s="17">
        <v>19</v>
      </c>
      <c r="C31" s="18">
        <v>78.94736842105263</v>
      </c>
      <c r="D31" s="18">
        <v>6.416666666666667</v>
      </c>
      <c r="E31" s="18">
        <v>8.2307692307692299</v>
      </c>
      <c r="F31" s="17">
        <v>27</v>
      </c>
      <c r="G31" s="18">
        <v>62.962962962962962</v>
      </c>
      <c r="H31" s="18">
        <v>100</v>
      </c>
      <c r="I31" s="19">
        <v>2206.3529411764707</v>
      </c>
    </row>
    <row r="32" spans="1:11" ht="12.75" x14ac:dyDescent="0.25">
      <c r="A32" s="6" t="s">
        <v>304</v>
      </c>
      <c r="B32" s="17">
        <v>86</v>
      </c>
      <c r="C32" s="18">
        <v>90.697674418604649</v>
      </c>
      <c r="D32" s="18">
        <v>6.1568627450980395</v>
      </c>
      <c r="E32" s="18">
        <v>8.65625</v>
      </c>
      <c r="F32" s="17">
        <v>104</v>
      </c>
      <c r="G32" s="18">
        <v>65.384615384615387</v>
      </c>
      <c r="H32" s="18">
        <v>89.705882352941174</v>
      </c>
      <c r="I32" s="19">
        <v>1879.5819672131147</v>
      </c>
    </row>
    <row r="33" spans="1:9" ht="13.5" thickBot="1" x14ac:dyDescent="0.3">
      <c r="A33" s="10" t="s">
        <v>305</v>
      </c>
      <c r="B33" s="21">
        <v>377</v>
      </c>
      <c r="C33" s="22">
        <v>93.368700265251988</v>
      </c>
      <c r="D33" s="22">
        <v>6.2633587786259541</v>
      </c>
      <c r="E33" s="22">
        <v>8.5747126436781613</v>
      </c>
      <c r="F33" s="21">
        <v>422</v>
      </c>
      <c r="G33" s="22">
        <v>74.407582938388629</v>
      </c>
      <c r="H33" s="22">
        <v>92.356687898089177</v>
      </c>
      <c r="I33" s="23">
        <v>1732.1400709219859</v>
      </c>
    </row>
    <row r="34" spans="1:9" ht="12.75" x14ac:dyDescent="0.25">
      <c r="C34" s="20"/>
      <c r="D34" s="20"/>
      <c r="E34" s="20"/>
      <c r="F34" s="20"/>
      <c r="G34" s="20"/>
      <c r="H34" s="20"/>
      <c r="I34" s="20"/>
    </row>
    <row r="35" spans="1:9" ht="12.75" x14ac:dyDescent="0.25">
      <c r="C35" s="20"/>
      <c r="D35" s="20"/>
      <c r="E35" s="20"/>
      <c r="F35" s="20"/>
      <c r="G35" s="20"/>
      <c r="H35" s="20"/>
      <c r="I35" s="20"/>
    </row>
  </sheetData>
  <mergeCells count="1">
    <mergeCell ref="B26:I26"/>
  </mergeCells>
  <pageMargins left="0.70866141732283472" right="0.31496062992125984" top="0.94488188976377963" bottom="0.94488188976377963" header="0.31496062992125984" footer="0.31496062992125984"/>
  <pageSetup paperSize="9" scale="66" orientation="landscape"/>
  <headerFooter scaleWithDoc="0">
    <oddHeader xml:space="preserve">&amp;L&amp;"-,Grassetto"&amp;22SEZIONE 5: RICERCA E TERZA MISSIONE&amp;R&amp;"-,Grassetto"&amp;24DICAM    </oddHeader>
    <oddFooter>&amp;LCruscotto strategico dipartimentale 2018 (MR)&amp;C62 di 69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4:G28"/>
  <sheetViews>
    <sheetView topLeftCell="A16" workbookViewId="0">
      <selection activeCell="D28" sqref="D28"/>
    </sheetView>
  </sheetViews>
  <sheetFormatPr defaultColWidth="8.85546875" defaultRowHeight="12.75" x14ac:dyDescent="0.2"/>
  <cols>
    <col min="1" max="1" width="40.140625" style="4" customWidth="1"/>
    <col min="2" max="16384" width="8.85546875" style="4"/>
  </cols>
  <sheetData>
    <row r="4" spans="1:5" ht="32.25" customHeight="1" x14ac:dyDescent="0.2"/>
    <row r="8" spans="1:5" ht="73.5" customHeight="1" x14ac:dyDescent="0.2"/>
    <row r="9" spans="1:5" ht="18" customHeight="1" x14ac:dyDescent="0.2">
      <c r="A9" s="29"/>
      <c r="B9" s="30">
        <v>2016</v>
      </c>
      <c r="C9" s="30">
        <v>2017</v>
      </c>
      <c r="D9" s="30">
        <v>2018</v>
      </c>
      <c r="E9" s="30">
        <v>2019</v>
      </c>
    </row>
    <row r="10" spans="1:5" s="33" customFormat="1" ht="18" customHeight="1" x14ac:dyDescent="0.25">
      <c r="A10" s="31" t="s">
        <v>306</v>
      </c>
      <c r="B10" s="32">
        <v>18102</v>
      </c>
      <c r="C10" s="32">
        <v>10513</v>
      </c>
      <c r="D10" s="32">
        <v>17440.5</v>
      </c>
      <c r="E10" s="32">
        <v>20548</v>
      </c>
    </row>
    <row r="11" spans="1:5" ht="18" customHeight="1" x14ac:dyDescent="0.2">
      <c r="A11" s="31" t="s">
        <v>307</v>
      </c>
      <c r="B11" s="32">
        <v>36</v>
      </c>
      <c r="C11" s="32">
        <v>29</v>
      </c>
      <c r="D11" s="32">
        <v>39</v>
      </c>
      <c r="E11" s="32">
        <v>48</v>
      </c>
    </row>
    <row r="12" spans="1:5" ht="18" customHeight="1" thickBot="1" x14ac:dyDescent="0.25">
      <c r="A12" s="34" t="s">
        <v>308</v>
      </c>
      <c r="B12" s="35">
        <v>502.83333333333331</v>
      </c>
      <c r="C12" s="35">
        <v>362.51724137931035</v>
      </c>
      <c r="D12" s="35">
        <v>447.19230769230768</v>
      </c>
      <c r="E12" s="35">
        <v>428.08333333333331</v>
      </c>
    </row>
    <row r="16" spans="1:5" ht="16.5" customHeight="1" x14ac:dyDescent="0.2"/>
    <row r="23" spans="1:7" ht="26.25" customHeight="1" x14ac:dyDescent="0.2"/>
    <row r="24" spans="1:7" ht="18" customHeight="1" x14ac:dyDescent="0.2">
      <c r="A24" s="36"/>
      <c r="B24" s="214" t="s">
        <v>85</v>
      </c>
      <c r="C24" s="214"/>
      <c r="D24" s="215"/>
      <c r="E24" s="214" t="s">
        <v>86</v>
      </c>
      <c r="F24" s="214"/>
      <c r="G24" s="214"/>
    </row>
    <row r="25" spans="1:7" ht="18" customHeight="1" x14ac:dyDescent="0.2">
      <c r="A25" s="37"/>
      <c r="B25" s="30">
        <v>2017</v>
      </c>
      <c r="C25" s="30">
        <v>2018</v>
      </c>
      <c r="D25" s="38">
        <v>2019</v>
      </c>
      <c r="E25" s="30">
        <v>2017</v>
      </c>
      <c r="F25" s="30">
        <v>2018</v>
      </c>
      <c r="G25" s="30">
        <v>2019</v>
      </c>
    </row>
    <row r="26" spans="1:7" ht="18" customHeight="1" x14ac:dyDescent="0.2">
      <c r="A26" s="39" t="s">
        <v>309</v>
      </c>
      <c r="B26" s="40">
        <v>654</v>
      </c>
      <c r="C26" s="40">
        <v>701</v>
      </c>
      <c r="D26" s="41">
        <v>700</v>
      </c>
      <c r="E26" s="42">
        <v>1927</v>
      </c>
      <c r="F26" s="40">
        <v>1953</v>
      </c>
      <c r="G26" s="40">
        <v>2112</v>
      </c>
    </row>
    <row r="27" spans="1:7" ht="18" customHeight="1" x14ac:dyDescent="0.2">
      <c r="A27" s="43" t="s">
        <v>310</v>
      </c>
      <c r="B27" s="44">
        <v>111</v>
      </c>
      <c r="C27" s="44">
        <v>111</v>
      </c>
      <c r="D27" s="45">
        <v>114</v>
      </c>
      <c r="E27" s="44">
        <v>567</v>
      </c>
      <c r="F27" s="44">
        <v>562</v>
      </c>
      <c r="G27" s="44">
        <v>576</v>
      </c>
    </row>
    <row r="28" spans="1:7" ht="18" customHeight="1" thickBot="1" x14ac:dyDescent="0.25">
      <c r="A28" s="46" t="s">
        <v>311</v>
      </c>
      <c r="B28" s="47">
        <v>5.8918918918918921</v>
      </c>
      <c r="C28" s="47">
        <v>6.3153153153153152</v>
      </c>
      <c r="D28" s="48">
        <v>6.1403508771929829</v>
      </c>
      <c r="E28" s="47">
        <v>3.3985890652557318</v>
      </c>
      <c r="F28" s="47">
        <v>3.4750889679715304</v>
      </c>
      <c r="G28" s="47">
        <v>3.6666666666666665</v>
      </c>
    </row>
  </sheetData>
  <mergeCells count="2">
    <mergeCell ref="B24:D24"/>
    <mergeCell ref="E24:G24"/>
  </mergeCells>
  <pageMargins left="0.74803149606299213" right="0.74803149606299213" top="0.94488188976377963" bottom="0.94488188976377963" header="0.31496062992125984" footer="0.31496062992125984"/>
  <pageSetup paperSize="9" scale="95" orientation="landscape"/>
  <headerFooter>
    <oddHeader>&amp;L&amp;"-,Grassetto"&amp;22SEZIONE 1: PIANO STRATEGICO&amp;R&amp;"-,Grassetto"&amp;22DICAM</oddHeader>
    <oddFooter>&amp;LCruscotto strategico dipartimentale 2018 (MR)&amp;C30 di 69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I41"/>
  <sheetViews>
    <sheetView workbookViewId="0">
      <selection sqref="A1:XFD1048576"/>
    </sheetView>
  </sheetViews>
  <sheetFormatPr defaultColWidth="8.85546875" defaultRowHeight="12.75" x14ac:dyDescent="0.2"/>
  <cols>
    <col min="1" max="1" width="42.28515625" style="3" customWidth="1"/>
    <col min="2" max="3" width="12" style="4" customWidth="1"/>
    <col min="4" max="9" width="10.42578125" style="4" customWidth="1"/>
    <col min="10" max="16384" width="8.85546875" style="4"/>
  </cols>
  <sheetData>
    <row r="2" spans="1:8" s="33" customFormat="1" ht="33" customHeight="1" x14ac:dyDescent="0.25"/>
    <row r="3" spans="1:8" s="33" customFormat="1" x14ac:dyDescent="0.25"/>
    <row r="4" spans="1:8" s="33" customFormat="1" x14ac:dyDescent="0.25"/>
    <row r="6" spans="1:8" ht="44.25" customHeight="1" x14ac:dyDescent="0.2"/>
    <row r="7" spans="1:8" ht="18" customHeight="1" x14ac:dyDescent="0.2">
      <c r="A7" s="36"/>
      <c r="B7" s="214" t="s">
        <v>85</v>
      </c>
      <c r="C7" s="214"/>
      <c r="D7" s="215"/>
      <c r="E7" s="214" t="s">
        <v>86</v>
      </c>
      <c r="F7" s="214"/>
      <c r="G7" s="214"/>
    </row>
    <row r="8" spans="1:8" ht="18" customHeight="1" x14ac:dyDescent="0.2">
      <c r="A8" s="37"/>
      <c r="B8" s="30">
        <v>2016</v>
      </c>
      <c r="C8" s="30">
        <v>2017</v>
      </c>
      <c r="D8" s="38">
        <v>2018</v>
      </c>
      <c r="E8" s="30">
        <v>2016</v>
      </c>
      <c r="F8" s="30">
        <v>2017</v>
      </c>
      <c r="G8" s="30">
        <v>2018</v>
      </c>
    </row>
    <row r="9" spans="1:8" ht="18" customHeight="1" x14ac:dyDescent="0.2">
      <c r="A9" s="31" t="s">
        <v>312</v>
      </c>
      <c r="B9" s="40">
        <v>524</v>
      </c>
      <c r="C9" s="40">
        <v>609</v>
      </c>
      <c r="D9" s="41">
        <v>607</v>
      </c>
      <c r="E9" s="42">
        <v>1053</v>
      </c>
      <c r="F9" s="40">
        <v>1179</v>
      </c>
      <c r="G9" s="40">
        <v>1275</v>
      </c>
    </row>
    <row r="10" spans="1:8" ht="18" customHeight="1" x14ac:dyDescent="0.2">
      <c r="A10" s="43" t="s">
        <v>313</v>
      </c>
      <c r="B10" s="44">
        <v>654</v>
      </c>
      <c r="C10" s="44">
        <v>701</v>
      </c>
      <c r="D10" s="45">
        <v>700</v>
      </c>
      <c r="E10" s="44">
        <v>1927</v>
      </c>
      <c r="F10" s="44">
        <v>1953</v>
      </c>
      <c r="G10" s="44">
        <v>2112</v>
      </c>
    </row>
    <row r="11" spans="1:8" ht="18" customHeight="1" thickBot="1" x14ac:dyDescent="0.25">
      <c r="A11" s="46" t="s">
        <v>314</v>
      </c>
      <c r="B11" s="47">
        <v>80.122324159021403</v>
      </c>
      <c r="C11" s="47">
        <v>86.875891583452216</v>
      </c>
      <c r="D11" s="48">
        <v>86.714285714285708</v>
      </c>
      <c r="E11" s="47">
        <v>54.644525168655946</v>
      </c>
      <c r="F11" s="47">
        <v>60.36866359447005</v>
      </c>
      <c r="G11" s="47">
        <v>60.36931818181818</v>
      </c>
    </row>
    <row r="12" spans="1:8" ht="51.75" customHeight="1" x14ac:dyDescent="0.2">
      <c r="B12" s="3"/>
      <c r="C12" s="3"/>
      <c r="D12" s="3"/>
      <c r="E12" s="3"/>
      <c r="F12" s="3"/>
      <c r="G12" s="3"/>
      <c r="H12" s="3"/>
    </row>
    <row r="22" spans="1:9" ht="18" customHeight="1" x14ac:dyDescent="0.2">
      <c r="A22" s="36"/>
      <c r="B22" s="214" t="s">
        <v>85</v>
      </c>
      <c r="C22" s="214"/>
      <c r="D22" s="214"/>
      <c r="E22" s="215"/>
      <c r="F22" s="216" t="s">
        <v>86</v>
      </c>
      <c r="G22" s="216"/>
      <c r="H22" s="216"/>
      <c r="I22" s="216"/>
    </row>
    <row r="23" spans="1:9" ht="18" customHeight="1" x14ac:dyDescent="0.2">
      <c r="A23" s="49"/>
      <c r="B23" s="50">
        <v>2016</v>
      </c>
      <c r="C23" s="50">
        <v>2017</v>
      </c>
      <c r="D23" s="50">
        <v>2018</v>
      </c>
      <c r="E23" s="51">
        <v>2019</v>
      </c>
      <c r="F23" s="50">
        <v>2016</v>
      </c>
      <c r="G23" s="50">
        <v>2017</v>
      </c>
      <c r="H23" s="50">
        <v>2018</v>
      </c>
      <c r="I23" s="50">
        <v>2019</v>
      </c>
    </row>
    <row r="24" spans="1:9" ht="18" customHeight="1" x14ac:dyDescent="0.2">
      <c r="A24" s="31" t="s">
        <v>315</v>
      </c>
      <c r="B24" s="40">
        <v>43.6</v>
      </c>
      <c r="C24" s="40">
        <v>63.733333333333334</v>
      </c>
      <c r="D24" s="40">
        <v>238.49999999999989</v>
      </c>
      <c r="E24" s="41">
        <v>54.5</v>
      </c>
      <c r="F24" s="40">
        <v>179.16666666666666</v>
      </c>
      <c r="G24" s="40">
        <v>241.83333333333334</v>
      </c>
      <c r="H24" s="40">
        <v>521.13333333333321</v>
      </c>
      <c r="I24" s="40">
        <v>310.39999999999998</v>
      </c>
    </row>
    <row r="25" spans="1:9" ht="18" customHeight="1" x14ac:dyDescent="0.2">
      <c r="A25" s="31" t="s">
        <v>310</v>
      </c>
      <c r="B25" s="40">
        <v>107</v>
      </c>
      <c r="C25" s="40">
        <v>111</v>
      </c>
      <c r="D25" s="40">
        <v>111</v>
      </c>
      <c r="E25" s="41">
        <v>114</v>
      </c>
      <c r="F25" s="40">
        <v>573</v>
      </c>
      <c r="G25" s="40">
        <v>567</v>
      </c>
      <c r="H25" s="40">
        <v>562</v>
      </c>
      <c r="I25" s="40">
        <v>576</v>
      </c>
    </row>
    <row r="26" spans="1:9" ht="18" customHeight="1" x14ac:dyDescent="0.2">
      <c r="A26" s="52" t="s">
        <v>316</v>
      </c>
      <c r="B26" s="53">
        <v>0.40747663551401869</v>
      </c>
      <c r="C26" s="53">
        <v>0.57417417417417416</v>
      </c>
      <c r="D26" s="53">
        <v>2.1486486486486478</v>
      </c>
      <c r="E26" s="54">
        <v>0.47807017543859648</v>
      </c>
      <c r="F26" s="53">
        <v>0.31268179173938337</v>
      </c>
      <c r="G26" s="53">
        <v>0.42651381540270433</v>
      </c>
      <c r="H26" s="53">
        <v>0.92728351126927622</v>
      </c>
      <c r="I26" s="53">
        <v>0.53888888888888886</v>
      </c>
    </row>
    <row r="27" spans="1:9" ht="18" customHeight="1" x14ac:dyDescent="0.2">
      <c r="A27" s="31" t="s">
        <v>317</v>
      </c>
      <c r="B27" s="40">
        <v>140.63333333333333</v>
      </c>
      <c r="C27" s="40">
        <v>71.233333333333334</v>
      </c>
      <c r="D27" s="40">
        <v>145.6</v>
      </c>
      <c r="E27" s="41">
        <v>189.1</v>
      </c>
      <c r="F27" s="40">
        <v>509.43333333333334</v>
      </c>
      <c r="G27" s="40">
        <v>402.83333333333331</v>
      </c>
      <c r="H27" s="40">
        <v>413.1</v>
      </c>
      <c r="I27" s="40">
        <v>663.5</v>
      </c>
    </row>
    <row r="28" spans="1:9" ht="18" customHeight="1" thickBot="1" x14ac:dyDescent="0.25">
      <c r="A28" s="46" t="s">
        <v>318</v>
      </c>
      <c r="B28" s="47">
        <v>1.3143302180685357</v>
      </c>
      <c r="C28" s="47">
        <v>0.6417417417417417</v>
      </c>
      <c r="D28" s="47">
        <v>1.3117117117117116</v>
      </c>
      <c r="E28" s="48">
        <v>1.6587719298245613</v>
      </c>
      <c r="F28" s="47">
        <v>0.88906340895869695</v>
      </c>
      <c r="G28" s="47">
        <v>0.71046443268665493</v>
      </c>
      <c r="H28" s="47">
        <v>0.73505338078291815</v>
      </c>
      <c r="I28" s="47">
        <v>1.1519097222222223</v>
      </c>
    </row>
    <row r="32" spans="1:9" s="33" customFormat="1" ht="33" customHeight="1" x14ac:dyDescent="0.25"/>
    <row r="33" spans="1:8" s="33" customFormat="1" x14ac:dyDescent="0.25"/>
    <row r="34" spans="1:8" s="33" customFormat="1" x14ac:dyDescent="0.25"/>
    <row r="36" spans="1:8" ht="17.25" customHeight="1" x14ac:dyDescent="0.2">
      <c r="A36" s="55"/>
      <c r="B36" s="56"/>
      <c r="C36" s="56"/>
    </row>
    <row r="37" spans="1:8" ht="18" customHeight="1" x14ac:dyDescent="0.2">
      <c r="A37" s="57"/>
      <c r="B37" s="58" t="s">
        <v>85</v>
      </c>
      <c r="C37" s="59" t="s">
        <v>86</v>
      </c>
    </row>
    <row r="38" spans="1:8" ht="18" customHeight="1" x14ac:dyDescent="0.2">
      <c r="A38" s="37"/>
      <c r="B38" s="60">
        <v>2019</v>
      </c>
      <c r="C38" s="30">
        <v>2019</v>
      </c>
    </row>
    <row r="39" spans="1:8" ht="18" customHeight="1" x14ac:dyDescent="0.2">
      <c r="A39" s="31" t="s">
        <v>319</v>
      </c>
      <c r="B39" s="61">
        <v>3.8554216867469883E-2</v>
      </c>
      <c r="C39" s="62">
        <v>0.12969396195202648</v>
      </c>
    </row>
    <row r="40" spans="1:8" ht="18" customHeight="1" thickBot="1" x14ac:dyDescent="0.25">
      <c r="A40" s="63" t="s">
        <v>320</v>
      </c>
      <c r="B40" s="64">
        <v>0.10602409638554217</v>
      </c>
      <c r="C40" s="65">
        <v>0.20959470636889993</v>
      </c>
    </row>
    <row r="41" spans="1:8" x14ac:dyDescent="0.2">
      <c r="B41" s="3"/>
      <c r="C41" s="3"/>
      <c r="D41" s="3"/>
      <c r="E41" s="3"/>
      <c r="F41" s="3"/>
      <c r="G41" s="3"/>
      <c r="H41" s="3"/>
    </row>
  </sheetData>
  <mergeCells count="4">
    <mergeCell ref="B7:D7"/>
    <mergeCell ref="E7:G7"/>
    <mergeCell ref="B22:E22"/>
    <mergeCell ref="F22:I22"/>
  </mergeCells>
  <pageMargins left="0.70866141732283472" right="0.31496062992125984" top="0.94488188976377963" bottom="0.94488188976377963" header="0.31496062992125984" footer="0.31496062992125984"/>
  <pageSetup paperSize="9" scale="68" orientation="landscape"/>
  <headerFooter scaleWithDoc="0">
    <oddHeader xml:space="preserve">&amp;L&amp;"-,Grassetto"&amp;22SEZIONE 1: PIANO STRATEGICO&amp;R&amp;"-,Grassetto"&amp;24DICAM    </oddHeader>
    <oddFooter>&amp;LCruscotto strategico dipartimentale 2018 (MR)&amp;C31 di 69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3:I27"/>
  <sheetViews>
    <sheetView topLeftCell="A7" workbookViewId="0">
      <selection sqref="A1:XFD1048576"/>
    </sheetView>
  </sheetViews>
  <sheetFormatPr defaultColWidth="8.85546875" defaultRowHeight="16.5" x14ac:dyDescent="0.3"/>
  <cols>
    <col min="1" max="1" width="39.42578125" style="143" customWidth="1"/>
  </cols>
  <sheetData>
    <row r="3" spans="1:9" s="26" customFormat="1" x14ac:dyDescent="0.25">
      <c r="A3" s="25"/>
    </row>
    <row r="4" spans="1:9" s="26" customFormat="1" ht="32.25" customHeight="1" x14ac:dyDescent="0.25">
      <c r="A4" s="25"/>
    </row>
    <row r="6" spans="1:9" ht="18" customHeight="1" x14ac:dyDescent="0.25">
      <c r="A6" s="36"/>
      <c r="B6" s="214" t="s">
        <v>85</v>
      </c>
      <c r="C6" s="214"/>
      <c r="D6" s="214"/>
      <c r="E6" s="215"/>
      <c r="F6" s="216" t="s">
        <v>86</v>
      </c>
      <c r="G6" s="216"/>
      <c r="H6" s="216"/>
      <c r="I6" s="216"/>
    </row>
    <row r="7" spans="1:9" ht="18" customHeight="1" x14ac:dyDescent="0.25">
      <c r="A7" s="37"/>
      <c r="B7" s="30">
        <v>2016</v>
      </c>
      <c r="C7" s="30">
        <v>2017</v>
      </c>
      <c r="D7" s="30">
        <v>2018</v>
      </c>
      <c r="E7" s="38">
        <v>2019</v>
      </c>
      <c r="F7" s="30">
        <v>2016</v>
      </c>
      <c r="G7" s="30">
        <v>2017</v>
      </c>
      <c r="H7" s="30">
        <v>2018</v>
      </c>
      <c r="I7" s="30">
        <v>2019</v>
      </c>
    </row>
    <row r="8" spans="1:9" s="9" customFormat="1" ht="19.5" customHeight="1" x14ac:dyDescent="0.25">
      <c r="A8" s="31" t="s">
        <v>321</v>
      </c>
      <c r="B8" s="40">
        <v>16</v>
      </c>
      <c r="C8" s="40">
        <v>20</v>
      </c>
      <c r="D8" s="40">
        <v>21</v>
      </c>
      <c r="E8" s="141">
        <v>34</v>
      </c>
      <c r="F8" s="40">
        <v>137</v>
      </c>
      <c r="G8" s="40">
        <v>109</v>
      </c>
      <c r="H8" s="40">
        <v>125</v>
      </c>
      <c r="I8" s="40">
        <v>160</v>
      </c>
    </row>
    <row r="9" spans="1:9" s="9" customFormat="1" ht="19.5" customHeight="1" x14ac:dyDescent="0.25">
      <c r="A9" s="43" t="s">
        <v>322</v>
      </c>
      <c r="B9" s="44">
        <v>107</v>
      </c>
      <c r="C9" s="44">
        <v>111</v>
      </c>
      <c r="D9" s="44">
        <v>111</v>
      </c>
      <c r="E9" s="45">
        <v>114</v>
      </c>
      <c r="F9" s="44">
        <v>573</v>
      </c>
      <c r="G9" s="44">
        <v>567</v>
      </c>
      <c r="H9" s="44">
        <v>562</v>
      </c>
      <c r="I9" s="44">
        <v>576</v>
      </c>
    </row>
    <row r="10" spans="1:9" s="9" customFormat="1" ht="19.5" customHeight="1" thickBot="1" x14ac:dyDescent="0.3">
      <c r="A10" s="46" t="s">
        <v>323</v>
      </c>
      <c r="B10" s="47">
        <v>14.953271028037381</v>
      </c>
      <c r="C10" s="47">
        <v>18.018018018018019</v>
      </c>
      <c r="D10" s="47">
        <v>18.918918918918919</v>
      </c>
      <c r="E10" s="48">
        <v>29.82456140350877</v>
      </c>
      <c r="F10" s="47">
        <v>23.909249563699824</v>
      </c>
      <c r="G10" s="47">
        <v>19.223985890652557</v>
      </c>
      <c r="H10" s="47">
        <v>22.241992882562279</v>
      </c>
      <c r="I10" s="47">
        <v>14.233576642335766</v>
      </c>
    </row>
    <row r="11" spans="1:9" x14ac:dyDescent="0.3">
      <c r="A11" s="28"/>
    </row>
    <row r="15" spans="1:9" x14ac:dyDescent="0.25">
      <c r="A15" s="25"/>
      <c r="B15" s="26"/>
    </row>
    <row r="20" spans="1:5" ht="9" customHeight="1" x14ac:dyDescent="0.25">
      <c r="A20" s="25"/>
      <c r="B20" s="26"/>
      <c r="C20" s="26"/>
      <c r="D20" s="26"/>
      <c r="E20" s="26"/>
    </row>
    <row r="21" spans="1:5" ht="10.5" customHeight="1" x14ac:dyDescent="0.25">
      <c r="A21" s="25"/>
      <c r="B21" s="26"/>
      <c r="C21" s="26"/>
      <c r="D21" s="26"/>
      <c r="E21" s="26"/>
    </row>
    <row r="22" spans="1:5" ht="18" customHeight="1" x14ac:dyDescent="0.25">
      <c r="A22" s="29"/>
      <c r="B22" s="30">
        <v>2016</v>
      </c>
      <c r="C22" s="30">
        <v>2017</v>
      </c>
      <c r="D22" s="30">
        <v>2018</v>
      </c>
      <c r="E22" s="30">
        <v>2019</v>
      </c>
    </row>
    <row r="23" spans="1:5" ht="19.5" customHeight="1" x14ac:dyDescent="0.25">
      <c r="A23" s="31" t="s">
        <v>306</v>
      </c>
      <c r="B23" s="32">
        <v>24735.5</v>
      </c>
      <c r="C23" s="32">
        <v>17557</v>
      </c>
      <c r="D23" s="32">
        <v>23752.5</v>
      </c>
      <c r="E23" s="32">
        <v>23604.5</v>
      </c>
    </row>
    <row r="24" spans="1:5" ht="19.5" customHeight="1" x14ac:dyDescent="0.25">
      <c r="A24" s="31" t="s">
        <v>324</v>
      </c>
      <c r="B24" s="32">
        <v>107</v>
      </c>
      <c r="C24" s="32">
        <v>111</v>
      </c>
      <c r="D24" s="32">
        <v>111</v>
      </c>
      <c r="E24" s="32">
        <v>114</v>
      </c>
    </row>
    <row r="25" spans="1:5" ht="19.5" customHeight="1" thickBot="1" x14ac:dyDescent="0.3">
      <c r="A25" s="34" t="s">
        <v>325</v>
      </c>
      <c r="B25" s="35">
        <v>231.17289719626169</v>
      </c>
      <c r="C25" s="35">
        <v>158.17117117117118</v>
      </c>
      <c r="D25" s="35">
        <v>213.98648648648648</v>
      </c>
      <c r="E25" s="35">
        <v>207.05701754385964</v>
      </c>
    </row>
    <row r="27" spans="1:5" x14ac:dyDescent="0.3">
      <c r="A27" s="142"/>
    </row>
  </sheetData>
  <mergeCells count="2">
    <mergeCell ref="B6:E6"/>
    <mergeCell ref="F6:I6"/>
  </mergeCells>
  <pageMargins left="0.70866141732283472" right="0.31496062992125984" top="0.94488188976377963" bottom="0.94488188976377963" header="0.31496062992125984" footer="0.31496062992125984"/>
  <pageSetup paperSize="9" orientation="landscape"/>
  <headerFooter scaleWithDoc="0">
    <oddHeader xml:space="preserve">&amp;L&amp;"-,Grassetto"&amp;22SEZIONE 1: PIANO STRATEGICO&amp;R&amp;"-,Grassetto"&amp;24DICAM    </oddHeader>
    <oddFooter>&amp;LCruscotto strategico dipartimentale 2018 (MR)&amp;C29 di 69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7480FBD4F587439A41C8E3219B191A" ma:contentTypeVersion="11" ma:contentTypeDescription="Creare un nuovo documento." ma:contentTypeScope="" ma:versionID="b103494b02a8709618f00432fc7ea472">
  <xsd:schema xmlns:xsd="http://www.w3.org/2001/XMLSchema" xmlns:xs="http://www.w3.org/2001/XMLSchema" xmlns:p="http://schemas.microsoft.com/office/2006/metadata/properties" xmlns:ns2="ed682572-2894-42ae-b4bd-6b744a14004f" targetNamespace="http://schemas.microsoft.com/office/2006/metadata/properties" ma:root="true" ma:fieldsID="b8af493427d35303ee98f5596e48c369" ns2:_="">
    <xsd:import namespace="ed682572-2894-42ae-b4bd-6b744a1400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82572-2894-42ae-b4bd-6b744a1400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FD8658-B171-424B-BA71-9476C5977D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A75368-9442-4351-AC5F-6CF639CD5C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D762F1A-13DB-4F58-8959-7E285C4C8D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682572-2894-42ae-b4bd-6b744a1400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50</vt:i4>
      </vt:variant>
    </vt:vector>
  </HeadingPairs>
  <TitlesOfParts>
    <vt:vector size="57" baseType="lpstr">
      <vt:lpstr>Allegato 01 Riesame DIFA</vt:lpstr>
      <vt:lpstr>rendicont ob e ind PST</vt:lpstr>
      <vt:lpstr>PSTRAT_DATA</vt:lpstr>
      <vt:lpstr>DOTTORATO</vt:lpstr>
      <vt:lpstr>exR.08a &amp; SUA.02</vt:lpstr>
      <vt:lpstr>SUA.07-SUA.13-PQ.01</vt:lpstr>
      <vt:lpstr>SUA.06 &amp; exR.04a</vt:lpstr>
      <vt:lpstr>gfxF02</vt:lpstr>
      <vt:lpstr>gfxF03</vt:lpstr>
      <vt:lpstr>gfxF04</vt:lpstr>
      <vt:lpstr>gfxF05</vt:lpstr>
      <vt:lpstr>gfxF07</vt:lpstr>
      <vt:lpstr>gfxF09</vt:lpstr>
      <vt:lpstr>gfxF10</vt:lpstr>
      <vt:lpstr>gfxF11</vt:lpstr>
      <vt:lpstr>gfxF12</vt:lpstr>
      <vt:lpstr>gfxF13</vt:lpstr>
      <vt:lpstr>gfxF14</vt:lpstr>
      <vt:lpstr>gfxF15</vt:lpstr>
      <vt:lpstr>gfxF19</vt:lpstr>
      <vt:lpstr>gfxF22</vt:lpstr>
      <vt:lpstr>gfxR01</vt:lpstr>
      <vt:lpstr>PSTRAT_DATA!gfxR02</vt:lpstr>
      <vt:lpstr>gfxR03</vt:lpstr>
      <vt:lpstr>gfxR05</vt:lpstr>
      <vt:lpstr>gfxR06</vt:lpstr>
      <vt:lpstr>gfxR07</vt:lpstr>
      <vt:lpstr>PSTRAT_DATA!gfxR09</vt:lpstr>
      <vt:lpstr>gfxR12</vt:lpstr>
      <vt:lpstr>gfxT01</vt:lpstr>
      <vt:lpstr>gfxT03</vt:lpstr>
      <vt:lpstr>PSTRAT_DATA!minitabR04</vt:lpstr>
      <vt:lpstr>tab5.4.1</vt:lpstr>
      <vt:lpstr>tab5.4.2</vt:lpstr>
      <vt:lpstr>PSTRAT_DATA!tabF03</vt:lpstr>
      <vt:lpstr>PSTRAT_DATA!tabF04</vt:lpstr>
      <vt:lpstr>PSTRAT_DATA!tabF05</vt:lpstr>
      <vt:lpstr>PSTRAT_DATA!tabF07</vt:lpstr>
      <vt:lpstr>PSTRAT_DATA!tabF09</vt:lpstr>
      <vt:lpstr>PSTRAT_DATA!tabF10</vt:lpstr>
      <vt:lpstr>PSTRAT_DATA!tabF12</vt:lpstr>
      <vt:lpstr>PSTRAT_DATA!tabF13</vt:lpstr>
      <vt:lpstr>PSTRAT_DATA!tabF22</vt:lpstr>
      <vt:lpstr>tabPQ01</vt:lpstr>
      <vt:lpstr>PSTRAT_DATA!tabR01</vt:lpstr>
      <vt:lpstr>PSTRAT_DATA!tabR03</vt:lpstr>
      <vt:lpstr>tabR04</vt:lpstr>
      <vt:lpstr>tabR04a</vt:lpstr>
      <vt:lpstr>PSTRAT_DATA!tabR05</vt:lpstr>
      <vt:lpstr>tabR08a</vt:lpstr>
      <vt:lpstr>tabR12</vt:lpstr>
      <vt:lpstr>tabSUA02</vt:lpstr>
      <vt:lpstr>tabSUA06</vt:lpstr>
      <vt:lpstr>tabSUA07</vt:lpstr>
      <vt:lpstr>tabSUA13</vt:lpstr>
      <vt:lpstr>PSTRAT_DATA!tabT01</vt:lpstr>
      <vt:lpstr>PSTRAT_DATA!tabT03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Francesca</dc:creator>
  <cp:keywords/>
  <dc:description/>
  <cp:lastModifiedBy>ARTEC</cp:lastModifiedBy>
  <cp:revision/>
  <dcterms:created xsi:type="dcterms:W3CDTF">2015-06-05T18:19:34Z</dcterms:created>
  <dcterms:modified xsi:type="dcterms:W3CDTF">2022-10-18T12:14:21Z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0x0101004E7480FBD4F587439A41C8E3219B191A</vt:lpwstr>
  </property>
</Properties>
</file>